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860" activeTab="4"/>
  </bookViews>
  <sheets>
    <sheet name="Прил.1" sheetId="18" r:id="rId1"/>
    <sheet name="Прил.2" sheetId="17" r:id="rId2"/>
    <sheet name="прил.3" sheetId="16" r:id="rId3"/>
    <sheet name="Анал.шт" sheetId="3" r:id="rId4"/>
    <sheet name="соотн.з" sheetId="19" r:id="rId5"/>
    <sheet name="Пр.2-Свод" sheetId="24" r:id="rId6"/>
    <sheet name="Пр.2-ППЦ" sheetId="23" r:id="rId7"/>
    <sheet name="ПР.2 Доп.об" sheetId="22" r:id="rId8"/>
    <sheet name="Пр.2Школа" sheetId="21" r:id="rId9"/>
    <sheet name="Пр.2-Д.сад" sheetId="20" r:id="rId10"/>
    <sheet name="СОШ 1" sheetId="15" r:id="rId11"/>
    <sheet name="СОШ 2" sheetId="14" r:id="rId12"/>
    <sheet name="Ден" sheetId="13" r:id="rId13"/>
    <sheet name="Ст.Шен" sheetId="12" r:id="rId14"/>
    <sheet name="Чет" sheetId="11" r:id="rId15"/>
    <sheet name="Акс" sheetId="10" r:id="rId16"/>
    <sheet name="Арт" sheetId="9" r:id="rId17"/>
    <sheet name="Баг" sheetId="8" r:id="rId18"/>
    <sheet name="Бал" sheetId="7" r:id="rId19"/>
    <sheet name="Кам" sheetId="6" r:id="rId20"/>
    <sheet name="Ром" sheetId="5" r:id="rId21"/>
    <sheet name="Сал" sheetId="4" r:id="rId22"/>
    <sheet name="Ст.Сурк" sheetId="1" r:id="rId23"/>
    <sheet name="ППЦ" sheetId="2" r:id="rId24"/>
  </sheets>
  <definedNames>
    <definedName name="_xlnm.Print_Area" localSheetId="15">Акс!$A$1:$O$80</definedName>
    <definedName name="_xlnm.Print_Area" localSheetId="3">Анал.шт!$A$1:$O$36</definedName>
    <definedName name="_xlnm.Print_Area" localSheetId="16">Арт!$A$1:$O$80</definedName>
    <definedName name="_xlnm.Print_Area" localSheetId="17">Баг!$A$1:$O$80</definedName>
    <definedName name="_xlnm.Print_Area" localSheetId="18">Бал!$A$1:$O$81</definedName>
    <definedName name="_xlnm.Print_Area" localSheetId="12">Ден!$A$1:$O$81</definedName>
    <definedName name="_xlnm.Print_Area" localSheetId="19">Кам!$A$1:$O$81</definedName>
    <definedName name="_xlnm.Print_Area" localSheetId="23">ППЦ!$A$1:$O$80</definedName>
    <definedName name="_xlnm.Print_Area" localSheetId="7">'ПР.2 Доп.об'!$A$1:$O$111</definedName>
    <definedName name="_xlnm.Print_Area" localSheetId="9">'Пр.2-Д.сад'!$A$1:$O$111</definedName>
    <definedName name="_xlnm.Print_Area" localSheetId="6">'Пр.2-ППЦ'!$A$1:$O$111</definedName>
    <definedName name="_xlnm.Print_Area" localSheetId="5">'Пр.2-Свод'!$A$1:$O$111</definedName>
    <definedName name="_xlnm.Print_Area" localSheetId="8">Пр.2Школа!$A$1:$O$111</definedName>
    <definedName name="_xlnm.Print_Area" localSheetId="0">Прил.1!$A$1:$X$29</definedName>
    <definedName name="_xlnm.Print_Area" localSheetId="20">Ром!$A$1:$O$80</definedName>
    <definedName name="_xlnm.Print_Area" localSheetId="21">Сал!$A$1:$O$81</definedName>
    <definedName name="_xlnm.Print_Area" localSheetId="4">соотн.з!$A$1:$G$118</definedName>
    <definedName name="_xlnm.Print_Area" localSheetId="10">'СОШ 1'!$A$1:$O$80</definedName>
    <definedName name="_xlnm.Print_Area" localSheetId="11">'СОШ 2'!$A$1:$O$80</definedName>
    <definedName name="_xlnm.Print_Area" localSheetId="22">Ст.Сурк!$A$1:$O$81</definedName>
    <definedName name="_xlnm.Print_Area" localSheetId="13">Ст.Шен!$A$1:$O$81</definedName>
    <definedName name="_xlnm.Print_Area" localSheetId="14">Чет!$A$1:$O$80</definedName>
  </definedNames>
  <calcPr calcId="144525"/>
</workbook>
</file>

<file path=xl/calcChain.xml><?xml version="1.0" encoding="utf-8"?>
<calcChain xmlns="http://schemas.openxmlformats.org/spreadsheetml/2006/main">
  <c r="H69" i="2" l="1"/>
  <c r="H70" i="2"/>
  <c r="H71" i="2"/>
  <c r="H72" i="2"/>
  <c r="H68" i="2"/>
  <c r="H91" i="23"/>
  <c r="H92" i="23"/>
  <c r="H93" i="23"/>
  <c r="H94" i="23"/>
  <c r="O94" i="23"/>
  <c r="O91" i="23"/>
  <c r="O92" i="23"/>
  <c r="O93" i="23"/>
  <c r="O94" i="20" l="1"/>
  <c r="O93" i="20"/>
  <c r="O92" i="20"/>
  <c r="O91" i="20"/>
  <c r="O90" i="20"/>
  <c r="O70" i="20"/>
  <c r="O69" i="20"/>
  <c r="O68" i="20"/>
  <c r="O67" i="20"/>
  <c r="O66" i="20"/>
  <c r="O52" i="20"/>
  <c r="O51" i="20"/>
  <c r="O50" i="20"/>
  <c r="O49" i="20"/>
  <c r="O48" i="20"/>
  <c r="O34" i="20"/>
  <c r="O33" i="20"/>
  <c r="O32" i="20"/>
  <c r="O31" i="20"/>
  <c r="O30" i="20"/>
  <c r="O22" i="20"/>
  <c r="O21" i="20"/>
  <c r="O20" i="20"/>
  <c r="O19" i="20"/>
  <c r="O18" i="20"/>
  <c r="O94" i="21"/>
  <c r="O93" i="21"/>
  <c r="O92" i="21"/>
  <c r="O91" i="21"/>
  <c r="O90" i="21"/>
  <c r="O70" i="21"/>
  <c r="O69" i="21"/>
  <c r="O68" i="21"/>
  <c r="O67" i="21"/>
  <c r="O66" i="21"/>
  <c r="O52" i="21"/>
  <c r="O51" i="21"/>
  <c r="O50" i="21"/>
  <c r="O49" i="21"/>
  <c r="O48" i="21"/>
  <c r="O34" i="21"/>
  <c r="O33" i="21"/>
  <c r="O32" i="21"/>
  <c r="O31" i="21"/>
  <c r="O30" i="21"/>
  <c r="O22" i="21"/>
  <c r="O21" i="21"/>
  <c r="O20" i="21"/>
  <c r="O19" i="21"/>
  <c r="O18" i="21"/>
  <c r="O70" i="24"/>
  <c r="O69" i="24"/>
  <c r="O68" i="24"/>
  <c r="O67" i="24"/>
  <c r="O66" i="24"/>
  <c r="O52" i="24"/>
  <c r="O51" i="24"/>
  <c r="O50" i="24"/>
  <c r="O49" i="24"/>
  <c r="O48" i="24"/>
  <c r="O34" i="24"/>
  <c r="O33" i="24"/>
  <c r="O32" i="24"/>
  <c r="O31" i="24"/>
  <c r="O30" i="24"/>
  <c r="O22" i="24"/>
  <c r="O21" i="24"/>
  <c r="O20" i="24"/>
  <c r="O19" i="24"/>
  <c r="O18" i="24"/>
  <c r="G12" i="17"/>
  <c r="G14" i="17"/>
  <c r="G17" i="17"/>
  <c r="G20" i="17"/>
  <c r="G26" i="17"/>
  <c r="G28" i="17"/>
  <c r="G31" i="17"/>
  <c r="G34" i="17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9" i="18"/>
  <c r="U10" i="18"/>
  <c r="U12" i="18"/>
  <c r="U15" i="18"/>
  <c r="U18" i="18"/>
  <c r="S10" i="18"/>
  <c r="S12" i="18"/>
  <c r="S15" i="18"/>
  <c r="S18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9" i="18"/>
  <c r="K10" i="18"/>
  <c r="K12" i="18"/>
  <c r="K15" i="18"/>
  <c r="K18" i="18"/>
  <c r="O28" i="18" l="1"/>
  <c r="P28" i="18"/>
  <c r="Q28" i="18"/>
  <c r="T28" i="18"/>
  <c r="W28" i="18" l="1"/>
  <c r="D35" i="19" s="1"/>
  <c r="R28" i="18"/>
  <c r="C34" i="19" s="1"/>
  <c r="C12" i="18"/>
  <c r="D12" i="18"/>
  <c r="E12" i="18"/>
  <c r="F12" i="18"/>
  <c r="G12" i="18"/>
  <c r="H12" i="18"/>
  <c r="I12" i="18"/>
  <c r="C21" i="18"/>
  <c r="D21" i="18"/>
  <c r="E21" i="18"/>
  <c r="F21" i="18"/>
  <c r="G21" i="18"/>
  <c r="H21" i="18"/>
  <c r="I21" i="18"/>
  <c r="J21" i="18"/>
  <c r="I33" i="20"/>
  <c r="I15" i="3"/>
  <c r="N27" i="3"/>
  <c r="M27" i="3"/>
  <c r="M18" i="3"/>
  <c r="U21" i="18" l="1"/>
  <c r="K21" i="18"/>
  <c r="S21" i="18"/>
  <c r="H28" i="18"/>
  <c r="F28" i="18"/>
  <c r="D28" i="18"/>
  <c r="I28" i="18"/>
  <c r="E28" i="18"/>
  <c r="C28" i="18"/>
  <c r="J12" i="18"/>
  <c r="J28" i="18" s="1"/>
  <c r="G28" i="18"/>
  <c r="I14" i="3"/>
  <c r="U28" i="18" l="1"/>
  <c r="S28" i="18"/>
  <c r="N28" i="18"/>
  <c r="E34" i="19"/>
  <c r="L28" i="18"/>
  <c r="K28" i="18"/>
  <c r="X28" i="18"/>
  <c r="M28" i="18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17" i="3"/>
  <c r="M16" i="3"/>
  <c r="V28" i="18" l="1"/>
  <c r="E36" i="19"/>
  <c r="E35" i="19"/>
  <c r="E67" i="19"/>
  <c r="C40" i="17"/>
  <c r="H100" i="23" l="1"/>
  <c r="I68" i="21"/>
  <c r="I69" i="21"/>
  <c r="Y11" i="18" l="1"/>
  <c r="Y12" i="18"/>
  <c r="Y13" i="18"/>
  <c r="Y14" i="18"/>
  <c r="Y15" i="18"/>
  <c r="Y16" i="18"/>
  <c r="Y17" i="18"/>
  <c r="Y18" i="18"/>
  <c r="Y19" i="18"/>
  <c r="Y20" i="18"/>
  <c r="Y21" i="18"/>
  <c r="Y22" i="18"/>
  <c r="H86" i="20" l="1"/>
  <c r="H87" i="20"/>
  <c r="D84" i="20"/>
  <c r="G87" i="20"/>
  <c r="F87" i="20"/>
  <c r="E87" i="20"/>
  <c r="C87" i="20"/>
  <c r="B87" i="20"/>
  <c r="G86" i="20"/>
  <c r="F86" i="20"/>
  <c r="E86" i="20"/>
  <c r="D86" i="20"/>
  <c r="C86" i="20"/>
  <c r="B86" i="20"/>
  <c r="G85" i="20"/>
  <c r="F85" i="20"/>
  <c r="E85" i="20"/>
  <c r="B85" i="20"/>
  <c r="G84" i="20"/>
  <c r="F84" i="20"/>
  <c r="E84" i="20"/>
  <c r="C84" i="20"/>
  <c r="B84" i="20"/>
  <c r="H79" i="20"/>
  <c r="H80" i="20"/>
  <c r="H81" i="20"/>
  <c r="H82" i="20"/>
  <c r="H78" i="20"/>
  <c r="G81" i="20"/>
  <c r="F81" i="20"/>
  <c r="E81" i="20"/>
  <c r="D81" i="20"/>
  <c r="C81" i="20"/>
  <c r="B81" i="20"/>
  <c r="G80" i="20"/>
  <c r="F80" i="20"/>
  <c r="E80" i="20"/>
  <c r="D80" i="20"/>
  <c r="C80" i="20"/>
  <c r="B80" i="20"/>
  <c r="G79" i="20"/>
  <c r="F79" i="20"/>
  <c r="E79" i="20"/>
  <c r="D79" i="20"/>
  <c r="C79" i="20"/>
  <c r="B79" i="20"/>
  <c r="G78" i="20"/>
  <c r="F78" i="20"/>
  <c r="E78" i="20"/>
  <c r="D78" i="20"/>
  <c r="C78" i="20"/>
  <c r="B78" i="20"/>
  <c r="H73" i="20"/>
  <c r="H74" i="20"/>
  <c r="H75" i="20"/>
  <c r="H76" i="20"/>
  <c r="H72" i="20"/>
  <c r="G75" i="20"/>
  <c r="F75" i="20"/>
  <c r="E75" i="20"/>
  <c r="D75" i="20"/>
  <c r="C75" i="20"/>
  <c r="B75" i="20"/>
  <c r="G74" i="20"/>
  <c r="F74" i="20"/>
  <c r="E74" i="20"/>
  <c r="D74" i="20"/>
  <c r="C74" i="20"/>
  <c r="B74" i="20"/>
  <c r="G73" i="20"/>
  <c r="F73" i="20"/>
  <c r="E73" i="20"/>
  <c r="D73" i="20"/>
  <c r="C73" i="20"/>
  <c r="B73" i="20"/>
  <c r="G72" i="20"/>
  <c r="F72" i="20"/>
  <c r="E72" i="20"/>
  <c r="D72" i="20"/>
  <c r="C72" i="20"/>
  <c r="B72" i="20"/>
  <c r="H68" i="20"/>
  <c r="H69" i="20"/>
  <c r="H66" i="20"/>
  <c r="G69" i="20"/>
  <c r="F69" i="20"/>
  <c r="E69" i="20"/>
  <c r="D69" i="20"/>
  <c r="C69" i="20"/>
  <c r="B69" i="20"/>
  <c r="G68" i="20"/>
  <c r="F68" i="20"/>
  <c r="E68" i="20"/>
  <c r="D68" i="20"/>
  <c r="C68" i="20"/>
  <c r="B68" i="20"/>
  <c r="G67" i="20"/>
  <c r="F67" i="20"/>
  <c r="E67" i="20"/>
  <c r="D67" i="20"/>
  <c r="C67" i="20"/>
  <c r="B67" i="20"/>
  <c r="G66" i="20"/>
  <c r="F66" i="20"/>
  <c r="E66" i="20"/>
  <c r="D66" i="20"/>
  <c r="C66" i="20"/>
  <c r="B66" i="20"/>
  <c r="H61" i="20"/>
  <c r="H62" i="20"/>
  <c r="H63" i="20"/>
  <c r="H64" i="20"/>
  <c r="H60" i="20"/>
  <c r="G63" i="20"/>
  <c r="F63" i="20"/>
  <c r="E63" i="20"/>
  <c r="D63" i="20"/>
  <c r="C63" i="20"/>
  <c r="B63" i="20"/>
  <c r="G62" i="20"/>
  <c r="F62" i="20"/>
  <c r="E62" i="20"/>
  <c r="D62" i="20"/>
  <c r="C62" i="20"/>
  <c r="B62" i="20"/>
  <c r="G61" i="20"/>
  <c r="F61" i="20"/>
  <c r="E61" i="20"/>
  <c r="D61" i="20"/>
  <c r="C61" i="20"/>
  <c r="B61" i="20"/>
  <c r="G60" i="20"/>
  <c r="F60" i="20"/>
  <c r="E60" i="20"/>
  <c r="D60" i="20"/>
  <c r="C60" i="20"/>
  <c r="B60" i="20"/>
  <c r="H55" i="20"/>
  <c r="H56" i="20"/>
  <c r="H57" i="20"/>
  <c r="H58" i="20"/>
  <c r="H54" i="20"/>
  <c r="G57" i="20"/>
  <c r="F57" i="20"/>
  <c r="E57" i="20"/>
  <c r="D57" i="20"/>
  <c r="C57" i="20"/>
  <c r="B57" i="20"/>
  <c r="G56" i="20"/>
  <c r="F56" i="20"/>
  <c r="E56" i="20"/>
  <c r="D56" i="20"/>
  <c r="C56" i="20"/>
  <c r="B56" i="20"/>
  <c r="G55" i="20"/>
  <c r="F55" i="20"/>
  <c r="E55" i="20"/>
  <c r="D55" i="20"/>
  <c r="C55" i="20"/>
  <c r="B55" i="20"/>
  <c r="G54" i="20"/>
  <c r="F54" i="20"/>
  <c r="E54" i="20"/>
  <c r="D54" i="20"/>
  <c r="C54" i="20"/>
  <c r="B54" i="20"/>
  <c r="H49" i="20"/>
  <c r="H50" i="20"/>
  <c r="H51" i="20"/>
  <c r="H52" i="20"/>
  <c r="H48" i="20"/>
  <c r="G51" i="20"/>
  <c r="F51" i="20"/>
  <c r="E51" i="20"/>
  <c r="D51" i="20"/>
  <c r="C51" i="20"/>
  <c r="B51" i="20"/>
  <c r="G50" i="20"/>
  <c r="F50" i="20"/>
  <c r="E50" i="20"/>
  <c r="D50" i="20"/>
  <c r="C50" i="20"/>
  <c r="B50" i="20"/>
  <c r="G49" i="20"/>
  <c r="F49" i="20"/>
  <c r="E49" i="20"/>
  <c r="D49" i="20"/>
  <c r="C49" i="20"/>
  <c r="B49" i="20"/>
  <c r="G48" i="20"/>
  <c r="F48" i="20"/>
  <c r="E48" i="20"/>
  <c r="D48" i="20"/>
  <c r="C48" i="20"/>
  <c r="B48" i="20"/>
  <c r="H44" i="20"/>
  <c r="H42" i="20"/>
  <c r="G45" i="20"/>
  <c r="F45" i="20"/>
  <c r="C45" i="20"/>
  <c r="B45" i="20"/>
  <c r="G44" i="20"/>
  <c r="F44" i="20"/>
  <c r="E44" i="20"/>
  <c r="D44" i="20"/>
  <c r="C44" i="20"/>
  <c r="B44" i="20"/>
  <c r="G43" i="20"/>
  <c r="F43" i="20"/>
  <c r="E43" i="20"/>
  <c r="C43" i="20"/>
  <c r="B43" i="20"/>
  <c r="G42" i="20"/>
  <c r="F42" i="20"/>
  <c r="E42" i="20"/>
  <c r="D42" i="20"/>
  <c r="C42" i="20"/>
  <c r="B42" i="20"/>
  <c r="H38" i="20"/>
  <c r="H36" i="20"/>
  <c r="G39" i="20"/>
  <c r="F39" i="20"/>
  <c r="C39" i="20"/>
  <c r="B39" i="20"/>
  <c r="G38" i="20"/>
  <c r="F38" i="20"/>
  <c r="E38" i="20"/>
  <c r="D38" i="20"/>
  <c r="C38" i="20"/>
  <c r="B38" i="20"/>
  <c r="G37" i="20"/>
  <c r="F37" i="20"/>
  <c r="E37" i="20"/>
  <c r="C37" i="20"/>
  <c r="B37" i="20"/>
  <c r="G36" i="20"/>
  <c r="F36" i="20"/>
  <c r="E36" i="20"/>
  <c r="D36" i="20"/>
  <c r="C36" i="20"/>
  <c r="B36" i="20"/>
  <c r="H31" i="20"/>
  <c r="H32" i="20"/>
  <c r="H33" i="20"/>
  <c r="H34" i="20"/>
  <c r="H30" i="20"/>
  <c r="G33" i="20"/>
  <c r="F33" i="20"/>
  <c r="E33" i="20"/>
  <c r="D33" i="20"/>
  <c r="C33" i="20"/>
  <c r="B33" i="20"/>
  <c r="G32" i="20"/>
  <c r="F32" i="20"/>
  <c r="E32" i="20"/>
  <c r="D32" i="20"/>
  <c r="C32" i="20"/>
  <c r="B32" i="20"/>
  <c r="G31" i="20"/>
  <c r="F31" i="20"/>
  <c r="E31" i="20"/>
  <c r="D31" i="20"/>
  <c r="C31" i="20"/>
  <c r="B31" i="20"/>
  <c r="G30" i="20"/>
  <c r="F30" i="20"/>
  <c r="E30" i="20"/>
  <c r="D30" i="20"/>
  <c r="C30" i="20"/>
  <c r="B30" i="20"/>
  <c r="H25" i="20"/>
  <c r="H26" i="20"/>
  <c r="H27" i="20"/>
  <c r="H28" i="20"/>
  <c r="H24" i="20"/>
  <c r="G27" i="20"/>
  <c r="F27" i="20"/>
  <c r="E27" i="20"/>
  <c r="D27" i="20"/>
  <c r="C27" i="20"/>
  <c r="B27" i="20"/>
  <c r="G26" i="20"/>
  <c r="F26" i="20"/>
  <c r="E26" i="20"/>
  <c r="D26" i="20"/>
  <c r="C26" i="20"/>
  <c r="B26" i="20"/>
  <c r="G25" i="20"/>
  <c r="F25" i="20"/>
  <c r="E25" i="20"/>
  <c r="D25" i="20"/>
  <c r="C25" i="20"/>
  <c r="B25" i="20"/>
  <c r="G24" i="20"/>
  <c r="F24" i="20"/>
  <c r="E24" i="20"/>
  <c r="D24" i="20"/>
  <c r="C24" i="20"/>
  <c r="B24" i="20"/>
  <c r="H19" i="20"/>
  <c r="H20" i="20"/>
  <c r="H21" i="20"/>
  <c r="H22" i="20"/>
  <c r="H18" i="20"/>
  <c r="G21" i="20"/>
  <c r="F21" i="20"/>
  <c r="E21" i="20"/>
  <c r="D21" i="20"/>
  <c r="C21" i="20"/>
  <c r="B21" i="20"/>
  <c r="G20" i="20"/>
  <c r="F20" i="20"/>
  <c r="E20" i="20"/>
  <c r="D20" i="20"/>
  <c r="C20" i="20"/>
  <c r="B20" i="20"/>
  <c r="G19" i="20"/>
  <c r="F19" i="20"/>
  <c r="E19" i="20"/>
  <c r="D19" i="20"/>
  <c r="C19" i="20"/>
  <c r="B19" i="20"/>
  <c r="G18" i="20"/>
  <c r="F18" i="20"/>
  <c r="E18" i="20"/>
  <c r="D18" i="20"/>
  <c r="C18" i="20"/>
  <c r="B18" i="20"/>
  <c r="G87" i="21"/>
  <c r="F87" i="21"/>
  <c r="G86" i="21"/>
  <c r="F86" i="21"/>
  <c r="E86" i="21"/>
  <c r="D86" i="21"/>
  <c r="C86" i="21"/>
  <c r="B86" i="21"/>
  <c r="G85" i="21"/>
  <c r="F85" i="21"/>
  <c r="E85" i="21"/>
  <c r="C85" i="21"/>
  <c r="B85" i="21"/>
  <c r="G84" i="21"/>
  <c r="F84" i="21"/>
  <c r="E84" i="21"/>
  <c r="C84" i="21"/>
  <c r="B84" i="21"/>
  <c r="H79" i="21"/>
  <c r="H80" i="21"/>
  <c r="H81" i="21"/>
  <c r="H82" i="21"/>
  <c r="H78" i="21"/>
  <c r="G81" i="21"/>
  <c r="F81" i="21"/>
  <c r="E81" i="21"/>
  <c r="D81" i="21"/>
  <c r="C81" i="21"/>
  <c r="B81" i="21"/>
  <c r="G80" i="21"/>
  <c r="F80" i="21"/>
  <c r="E80" i="21"/>
  <c r="D80" i="21"/>
  <c r="C80" i="21"/>
  <c r="B80" i="21"/>
  <c r="G79" i="21"/>
  <c r="F79" i="21"/>
  <c r="E79" i="21"/>
  <c r="D79" i="21"/>
  <c r="C79" i="21"/>
  <c r="B79" i="21"/>
  <c r="G78" i="21"/>
  <c r="F78" i="21"/>
  <c r="E78" i="21"/>
  <c r="D78" i="21"/>
  <c r="C78" i="21"/>
  <c r="B78" i="21"/>
  <c r="H73" i="21"/>
  <c r="H74" i="21"/>
  <c r="H75" i="21"/>
  <c r="H76" i="21"/>
  <c r="H72" i="21"/>
  <c r="G75" i="21"/>
  <c r="F75" i="21"/>
  <c r="E75" i="21"/>
  <c r="D75" i="21"/>
  <c r="C75" i="21"/>
  <c r="B75" i="21"/>
  <c r="G74" i="21"/>
  <c r="F74" i="21"/>
  <c r="E74" i="21"/>
  <c r="D74" i="21"/>
  <c r="C74" i="21"/>
  <c r="B74" i="21"/>
  <c r="G73" i="21"/>
  <c r="F73" i="21"/>
  <c r="E73" i="21"/>
  <c r="D73" i="21"/>
  <c r="C73" i="21"/>
  <c r="B73" i="21"/>
  <c r="G72" i="21"/>
  <c r="F72" i="21"/>
  <c r="E72" i="21"/>
  <c r="D72" i="21"/>
  <c r="C72" i="21"/>
  <c r="B72" i="21"/>
  <c r="H68" i="21"/>
  <c r="G69" i="21"/>
  <c r="F69" i="21"/>
  <c r="E69" i="21"/>
  <c r="C69" i="21"/>
  <c r="B69" i="21"/>
  <c r="G68" i="21"/>
  <c r="F68" i="21"/>
  <c r="E68" i="21"/>
  <c r="D68" i="21"/>
  <c r="C68" i="21"/>
  <c r="B68" i="21"/>
  <c r="G67" i="21"/>
  <c r="F67" i="21"/>
  <c r="E67" i="21"/>
  <c r="D67" i="21"/>
  <c r="C67" i="21"/>
  <c r="B67" i="21"/>
  <c r="G66" i="21"/>
  <c r="F66" i="21"/>
  <c r="E66" i="21"/>
  <c r="D66" i="21"/>
  <c r="C66" i="21"/>
  <c r="B66" i="21"/>
  <c r="H61" i="21"/>
  <c r="H62" i="21"/>
  <c r="H63" i="21"/>
  <c r="H64" i="21"/>
  <c r="H60" i="21"/>
  <c r="G63" i="21"/>
  <c r="F63" i="21"/>
  <c r="E63" i="21"/>
  <c r="D63" i="21"/>
  <c r="C63" i="21"/>
  <c r="B63" i="21"/>
  <c r="G62" i="21"/>
  <c r="F62" i="21"/>
  <c r="E62" i="21"/>
  <c r="D62" i="21"/>
  <c r="C62" i="21"/>
  <c r="B62" i="21"/>
  <c r="G61" i="21"/>
  <c r="F61" i="21"/>
  <c r="E61" i="21"/>
  <c r="D61" i="21"/>
  <c r="C61" i="21"/>
  <c r="B61" i="21"/>
  <c r="G60" i="21"/>
  <c r="F60" i="21"/>
  <c r="E60" i="21"/>
  <c r="D60" i="21"/>
  <c r="C60" i="21"/>
  <c r="B60" i="21"/>
  <c r="H55" i="21"/>
  <c r="H56" i="21"/>
  <c r="H57" i="21"/>
  <c r="H58" i="21"/>
  <c r="H54" i="21"/>
  <c r="G57" i="21"/>
  <c r="F57" i="21"/>
  <c r="E57" i="21"/>
  <c r="D57" i="21"/>
  <c r="C57" i="21"/>
  <c r="B57" i="21"/>
  <c r="G56" i="21"/>
  <c r="F56" i="21"/>
  <c r="E56" i="21"/>
  <c r="D56" i="21"/>
  <c r="C56" i="21"/>
  <c r="B56" i="21"/>
  <c r="G55" i="21"/>
  <c r="F55" i="21"/>
  <c r="E55" i="21"/>
  <c r="D55" i="21"/>
  <c r="C55" i="21"/>
  <c r="B55" i="21"/>
  <c r="G54" i="21"/>
  <c r="F54" i="21"/>
  <c r="E54" i="21"/>
  <c r="D54" i="21"/>
  <c r="C54" i="21"/>
  <c r="B54" i="21"/>
  <c r="H49" i="21"/>
  <c r="H50" i="21"/>
  <c r="H51" i="21"/>
  <c r="H52" i="21"/>
  <c r="H48" i="21"/>
  <c r="G51" i="21"/>
  <c r="F51" i="21"/>
  <c r="E51" i="21"/>
  <c r="D51" i="21"/>
  <c r="C51" i="21"/>
  <c r="B51" i="21"/>
  <c r="G50" i="21"/>
  <c r="F50" i="21"/>
  <c r="E50" i="21"/>
  <c r="D50" i="21"/>
  <c r="C50" i="21"/>
  <c r="B50" i="21"/>
  <c r="G49" i="21"/>
  <c r="F49" i="21"/>
  <c r="E49" i="21"/>
  <c r="D49" i="21"/>
  <c r="C49" i="21"/>
  <c r="B49" i="21"/>
  <c r="G48" i="21"/>
  <c r="F48" i="21"/>
  <c r="E48" i="21"/>
  <c r="D48" i="21"/>
  <c r="C48" i="21"/>
  <c r="B48" i="21"/>
  <c r="H43" i="21"/>
  <c r="H44" i="21"/>
  <c r="G45" i="21"/>
  <c r="F45" i="21"/>
  <c r="G44" i="21"/>
  <c r="F44" i="21"/>
  <c r="E44" i="21"/>
  <c r="D44" i="21"/>
  <c r="C44" i="21"/>
  <c r="B44" i="21"/>
  <c r="G43" i="21"/>
  <c r="F43" i="21"/>
  <c r="E43" i="21"/>
  <c r="D43" i="21"/>
  <c r="C43" i="21"/>
  <c r="B43" i="21"/>
  <c r="G42" i="21"/>
  <c r="F42" i="21"/>
  <c r="E42" i="21"/>
  <c r="C42" i="21"/>
  <c r="B42" i="21"/>
  <c r="G39" i="21"/>
  <c r="F39" i="21"/>
  <c r="G38" i="21"/>
  <c r="F38" i="21"/>
  <c r="E38" i="21"/>
  <c r="D38" i="21"/>
  <c r="C38" i="21"/>
  <c r="B38" i="21"/>
  <c r="G37" i="21"/>
  <c r="F37" i="21"/>
  <c r="E37" i="21"/>
  <c r="D37" i="21"/>
  <c r="C37" i="21"/>
  <c r="B37" i="21"/>
  <c r="G36" i="21"/>
  <c r="F36" i="21"/>
  <c r="E36" i="21"/>
  <c r="C36" i="21"/>
  <c r="B36" i="21"/>
  <c r="H31" i="21"/>
  <c r="H32" i="21"/>
  <c r="H33" i="21"/>
  <c r="H34" i="21"/>
  <c r="H30" i="21"/>
  <c r="G33" i="21"/>
  <c r="F33" i="21"/>
  <c r="E33" i="21"/>
  <c r="D33" i="21"/>
  <c r="C33" i="21"/>
  <c r="B33" i="21"/>
  <c r="G32" i="21"/>
  <c r="F32" i="21"/>
  <c r="E32" i="21"/>
  <c r="D32" i="21"/>
  <c r="C32" i="21"/>
  <c r="B32" i="21"/>
  <c r="G31" i="21"/>
  <c r="F31" i="21"/>
  <c r="E31" i="21"/>
  <c r="D31" i="21"/>
  <c r="C31" i="21"/>
  <c r="B31" i="21"/>
  <c r="G30" i="21"/>
  <c r="F30" i="21"/>
  <c r="E30" i="21"/>
  <c r="D30" i="21"/>
  <c r="C30" i="21"/>
  <c r="B30" i="21"/>
  <c r="H25" i="21"/>
  <c r="H26" i="21"/>
  <c r="H27" i="21"/>
  <c r="H28" i="21"/>
  <c r="H24" i="21"/>
  <c r="G27" i="21"/>
  <c r="F27" i="21"/>
  <c r="E27" i="21"/>
  <c r="D27" i="21"/>
  <c r="C27" i="21"/>
  <c r="B27" i="21"/>
  <c r="G26" i="21"/>
  <c r="F26" i="21"/>
  <c r="E26" i="21"/>
  <c r="D26" i="21"/>
  <c r="C26" i="21"/>
  <c r="B26" i="21"/>
  <c r="G25" i="21"/>
  <c r="F25" i="21"/>
  <c r="E25" i="21"/>
  <c r="D25" i="21"/>
  <c r="C25" i="21"/>
  <c r="B25" i="21"/>
  <c r="G24" i="21"/>
  <c r="F24" i="21"/>
  <c r="E24" i="21"/>
  <c r="D24" i="21"/>
  <c r="C24" i="21"/>
  <c r="B24" i="21"/>
  <c r="H19" i="21"/>
  <c r="H20" i="21"/>
  <c r="H21" i="21"/>
  <c r="H22" i="21"/>
  <c r="H18" i="21"/>
  <c r="G21" i="21"/>
  <c r="F21" i="21"/>
  <c r="E21" i="21"/>
  <c r="D21" i="21"/>
  <c r="C21" i="21"/>
  <c r="B21" i="21"/>
  <c r="G20" i="21"/>
  <c r="F20" i="21"/>
  <c r="E20" i="21"/>
  <c r="D20" i="21"/>
  <c r="C20" i="21"/>
  <c r="B20" i="21"/>
  <c r="G19" i="21"/>
  <c r="F19" i="21"/>
  <c r="E19" i="21"/>
  <c r="D19" i="21"/>
  <c r="C19" i="21"/>
  <c r="B19" i="21"/>
  <c r="G18" i="21"/>
  <c r="F18" i="21"/>
  <c r="E18" i="21"/>
  <c r="D18" i="21"/>
  <c r="C18" i="21"/>
  <c r="B18" i="21"/>
  <c r="H13" i="21"/>
  <c r="H14" i="21"/>
  <c r="H15" i="21"/>
  <c r="H16" i="21"/>
  <c r="H12" i="21"/>
  <c r="G15" i="21"/>
  <c r="F15" i="21"/>
  <c r="E15" i="21"/>
  <c r="D15" i="21"/>
  <c r="C15" i="21"/>
  <c r="B15" i="21"/>
  <c r="G14" i="21"/>
  <c r="F14" i="21"/>
  <c r="E14" i="21"/>
  <c r="D14" i="21"/>
  <c r="C14" i="21"/>
  <c r="B14" i="21"/>
  <c r="G13" i="21"/>
  <c r="F13" i="21"/>
  <c r="E13" i="21"/>
  <c r="D13" i="21"/>
  <c r="C13" i="21"/>
  <c r="B13" i="21"/>
  <c r="G12" i="21"/>
  <c r="F12" i="21"/>
  <c r="E12" i="21"/>
  <c r="D12" i="21"/>
  <c r="C12" i="21"/>
  <c r="B12" i="21"/>
  <c r="H13" i="22"/>
  <c r="H14" i="22"/>
  <c r="H15" i="22"/>
  <c r="H16" i="22"/>
  <c r="H12" i="22"/>
  <c r="G15" i="22"/>
  <c r="G99" i="22" s="1"/>
  <c r="F15" i="22"/>
  <c r="F99" i="22" s="1"/>
  <c r="E15" i="22"/>
  <c r="E99" i="22" s="1"/>
  <c r="D15" i="22"/>
  <c r="D99" i="22" s="1"/>
  <c r="C15" i="22"/>
  <c r="C99" i="22" s="1"/>
  <c r="B15" i="22"/>
  <c r="B99" i="22" s="1"/>
  <c r="G14" i="22"/>
  <c r="G98" i="22" s="1"/>
  <c r="F14" i="22"/>
  <c r="F98" i="22" s="1"/>
  <c r="E14" i="22"/>
  <c r="E98" i="22" s="1"/>
  <c r="D14" i="22"/>
  <c r="D98" i="22" s="1"/>
  <c r="C14" i="22"/>
  <c r="C98" i="22" s="1"/>
  <c r="B14" i="22"/>
  <c r="B98" i="22" s="1"/>
  <c r="G13" i="22"/>
  <c r="G97" i="22" s="1"/>
  <c r="F13" i="22"/>
  <c r="F97" i="22" s="1"/>
  <c r="E13" i="22"/>
  <c r="E97" i="22" s="1"/>
  <c r="D13" i="22"/>
  <c r="D97" i="22" s="1"/>
  <c r="C13" i="22"/>
  <c r="C97" i="22" s="1"/>
  <c r="B13" i="22"/>
  <c r="B97" i="22" s="1"/>
  <c r="G12" i="22"/>
  <c r="F12" i="22"/>
  <c r="E12" i="22"/>
  <c r="D12" i="22"/>
  <c r="C12" i="22"/>
  <c r="B12" i="22"/>
  <c r="H97" i="23"/>
  <c r="H98" i="23"/>
  <c r="H99" i="23"/>
  <c r="H90" i="23"/>
  <c r="H96" i="23" s="1"/>
  <c r="G93" i="23"/>
  <c r="G99" i="23" s="1"/>
  <c r="F93" i="23"/>
  <c r="F99" i="23" s="1"/>
  <c r="E93" i="23"/>
  <c r="E99" i="23" s="1"/>
  <c r="D93" i="23"/>
  <c r="D99" i="23" s="1"/>
  <c r="C93" i="23"/>
  <c r="C99" i="23" s="1"/>
  <c r="B93" i="23"/>
  <c r="B99" i="23" s="1"/>
  <c r="G92" i="23"/>
  <c r="G98" i="23" s="1"/>
  <c r="F92" i="23"/>
  <c r="F98" i="23" s="1"/>
  <c r="E92" i="23"/>
  <c r="E98" i="23" s="1"/>
  <c r="D92" i="23"/>
  <c r="D98" i="23" s="1"/>
  <c r="C92" i="23"/>
  <c r="C98" i="23" s="1"/>
  <c r="B92" i="23"/>
  <c r="B98" i="23" s="1"/>
  <c r="G91" i="23"/>
  <c r="G97" i="23" s="1"/>
  <c r="F91" i="23"/>
  <c r="F97" i="23" s="1"/>
  <c r="E91" i="23"/>
  <c r="E97" i="23" s="1"/>
  <c r="D91" i="23"/>
  <c r="D97" i="23" s="1"/>
  <c r="C91" i="23"/>
  <c r="C97" i="23" s="1"/>
  <c r="B91" i="23"/>
  <c r="B97" i="23" s="1"/>
  <c r="G90" i="23"/>
  <c r="F90" i="23"/>
  <c r="E90" i="23"/>
  <c r="D90" i="23"/>
  <c r="C90" i="23"/>
  <c r="B90" i="23"/>
  <c r="B96" i="23" l="1"/>
  <c r="B100" i="23" s="1"/>
  <c r="B94" i="23"/>
  <c r="D96" i="23"/>
  <c r="D100" i="23" s="1"/>
  <c r="D94" i="23"/>
  <c r="F96" i="23"/>
  <c r="F100" i="23" s="1"/>
  <c r="F94" i="23"/>
  <c r="C96" i="23"/>
  <c r="C100" i="23" s="1"/>
  <c r="C94" i="23"/>
  <c r="E96" i="23"/>
  <c r="E100" i="23" s="1"/>
  <c r="E94" i="23"/>
  <c r="G96" i="23"/>
  <c r="G100" i="23" s="1"/>
  <c r="G94" i="23"/>
  <c r="C16" i="22"/>
  <c r="C100" i="22" s="1"/>
  <c r="C96" i="22"/>
  <c r="E16" i="22"/>
  <c r="E100" i="22" s="1"/>
  <c r="E96" i="22"/>
  <c r="B16" i="22"/>
  <c r="B100" i="22" s="1"/>
  <c r="B96" i="22"/>
  <c r="D16" i="22"/>
  <c r="D100" i="22" s="1"/>
  <c r="D96" i="22"/>
  <c r="F16" i="22"/>
  <c r="F100" i="22" s="1"/>
  <c r="F96" i="22"/>
  <c r="G16" i="22"/>
  <c r="G100" i="22" s="1"/>
  <c r="G96" i="22"/>
  <c r="H67" i="20"/>
  <c r="H70" i="20"/>
  <c r="H66" i="21"/>
  <c r="C99" i="20"/>
  <c r="H67" i="21"/>
  <c r="H38" i="21"/>
  <c r="H37" i="21"/>
  <c r="C96" i="21"/>
  <c r="B97" i="21"/>
  <c r="E97" i="21"/>
  <c r="D97" i="21" s="1"/>
  <c r="G97" i="21"/>
  <c r="C98" i="21"/>
  <c r="E98" i="21"/>
  <c r="D98" i="21" s="1"/>
  <c r="G98" i="21"/>
  <c r="G99" i="21"/>
  <c r="C98" i="20"/>
  <c r="E98" i="20"/>
  <c r="E96" i="21"/>
  <c r="C97" i="21"/>
  <c r="F97" i="21"/>
  <c r="B98" i="21"/>
  <c r="F98" i="21"/>
  <c r="F99" i="21"/>
  <c r="C85" i="20"/>
  <c r="C97" i="20" s="1"/>
  <c r="H86" i="21"/>
  <c r="D87" i="20"/>
  <c r="H84" i="20"/>
  <c r="H70" i="21" l="1"/>
  <c r="H69" i="21"/>
  <c r="D69" i="21"/>
  <c r="B39" i="21"/>
  <c r="H36" i="21"/>
  <c r="D36" i="21"/>
  <c r="E39" i="21"/>
  <c r="C39" i="21"/>
  <c r="E39" i="20"/>
  <c r="H37" i="20"/>
  <c r="H40" i="20"/>
  <c r="D37" i="20"/>
  <c r="C45" i="21"/>
  <c r="B45" i="21"/>
  <c r="E45" i="21"/>
  <c r="H42" i="21"/>
  <c r="D42" i="21"/>
  <c r="E45" i="20"/>
  <c r="H43" i="20"/>
  <c r="D43" i="20"/>
  <c r="H85" i="20"/>
  <c r="D85" i="20"/>
  <c r="H88" i="20"/>
  <c r="C87" i="21"/>
  <c r="E87" i="21"/>
  <c r="E99" i="21" s="1"/>
  <c r="D99" i="21" s="1"/>
  <c r="H84" i="21"/>
  <c r="D84" i="21"/>
  <c r="H85" i="21"/>
  <c r="D85" i="21"/>
  <c r="B87" i="21"/>
  <c r="B99" i="21" s="1"/>
  <c r="O23" i="18"/>
  <c r="C99" i="21" l="1"/>
  <c r="E99" i="20"/>
  <c r="H39" i="20"/>
  <c r="D39" i="20"/>
  <c r="H39" i="21"/>
  <c r="D39" i="21"/>
  <c r="H40" i="21"/>
  <c r="H45" i="20"/>
  <c r="D45" i="20"/>
  <c r="H45" i="21"/>
  <c r="D45" i="21"/>
  <c r="H46" i="20"/>
  <c r="H46" i="21"/>
  <c r="H87" i="21"/>
  <c r="D87" i="21"/>
  <c r="H88" i="21"/>
  <c r="Q23" i="18" l="1"/>
  <c r="I19" i="3" l="1"/>
  <c r="I17" i="3"/>
  <c r="E48" i="19" l="1"/>
  <c r="E49" i="19"/>
  <c r="E47" i="19"/>
  <c r="M19" i="3" l="1"/>
  <c r="E68" i="19" l="1"/>
  <c r="M23" i="3" l="1"/>
  <c r="C10" i="18" l="1"/>
  <c r="E16" i="18" l="1"/>
  <c r="M21" i="3" l="1"/>
  <c r="M14" i="3" l="1"/>
  <c r="D110" i="19" l="1"/>
  <c r="I90" i="23" l="1"/>
  <c r="J90" i="23"/>
  <c r="K90" i="23"/>
  <c r="L90" i="23"/>
  <c r="M90" i="23"/>
  <c r="N90" i="23"/>
  <c r="I91" i="23"/>
  <c r="J91" i="23"/>
  <c r="K91" i="23"/>
  <c r="L91" i="23"/>
  <c r="M91" i="23"/>
  <c r="N91" i="23"/>
  <c r="I92" i="23"/>
  <c r="K92" i="23"/>
  <c r="L92" i="23"/>
  <c r="M92" i="23"/>
  <c r="N92" i="23"/>
  <c r="I93" i="23"/>
  <c r="K93" i="23"/>
  <c r="L93" i="23"/>
  <c r="M93" i="23"/>
  <c r="N93" i="23"/>
  <c r="O90" i="23" l="1"/>
  <c r="N94" i="23"/>
  <c r="J94" i="23"/>
  <c r="L94" i="23"/>
  <c r="M94" i="23"/>
  <c r="K94" i="23"/>
  <c r="I94" i="23"/>
  <c r="T23" i="18"/>
  <c r="R23" i="18" s="1"/>
  <c r="H94" i="20" l="1"/>
  <c r="H93" i="20"/>
  <c r="H92" i="20"/>
  <c r="H91" i="20"/>
  <c r="H90" i="20"/>
  <c r="H94" i="21"/>
  <c r="H93" i="21"/>
  <c r="H92" i="21"/>
  <c r="H91" i="21"/>
  <c r="H90" i="21"/>
  <c r="C20" i="19"/>
  <c r="G14" i="3" l="1"/>
  <c r="H14" i="3"/>
  <c r="J14" i="3"/>
  <c r="K14" i="3"/>
  <c r="L14" i="3"/>
  <c r="O14" i="3"/>
  <c r="I13" i="21" l="1"/>
  <c r="J13" i="21"/>
  <c r="K13" i="21"/>
  <c r="L13" i="21"/>
  <c r="M13" i="21"/>
  <c r="N13" i="21"/>
  <c r="I14" i="21"/>
  <c r="J14" i="21"/>
  <c r="K14" i="21"/>
  <c r="O14" i="21" s="1"/>
  <c r="L14" i="21"/>
  <c r="M14" i="21"/>
  <c r="N14" i="21"/>
  <c r="I15" i="21"/>
  <c r="J15" i="21"/>
  <c r="K15" i="21"/>
  <c r="O15" i="21" s="1"/>
  <c r="L15" i="21"/>
  <c r="M15" i="21"/>
  <c r="N15" i="21"/>
  <c r="I12" i="21"/>
  <c r="J12" i="21"/>
  <c r="K12" i="21"/>
  <c r="O12" i="21" s="1"/>
  <c r="L12" i="21"/>
  <c r="M12" i="21"/>
  <c r="N12" i="21"/>
  <c r="B13" i="24"/>
  <c r="C13" i="24"/>
  <c r="E13" i="24"/>
  <c r="G13" i="24"/>
  <c r="I13" i="22"/>
  <c r="I97" i="22" s="1"/>
  <c r="J13" i="22"/>
  <c r="K13" i="22"/>
  <c r="O13" i="22" s="1"/>
  <c r="L13" i="22"/>
  <c r="M13" i="22"/>
  <c r="M97" i="22" s="1"/>
  <c r="N13" i="22"/>
  <c r="C14" i="24"/>
  <c r="E14" i="24"/>
  <c r="G14" i="24"/>
  <c r="I14" i="22"/>
  <c r="I98" i="22" s="1"/>
  <c r="J14" i="22"/>
  <c r="K14" i="22"/>
  <c r="L14" i="22"/>
  <c r="M14" i="22"/>
  <c r="M98" i="22" s="1"/>
  <c r="N14" i="22"/>
  <c r="C15" i="24"/>
  <c r="E15" i="24"/>
  <c r="G15" i="24"/>
  <c r="I15" i="22"/>
  <c r="I99" i="22" s="1"/>
  <c r="J15" i="22"/>
  <c r="J99" i="22" s="1"/>
  <c r="K15" i="22"/>
  <c r="O15" i="22" s="1"/>
  <c r="L15" i="22"/>
  <c r="M15" i="22"/>
  <c r="M99" i="22" s="1"/>
  <c r="N15" i="22"/>
  <c r="F12" i="24"/>
  <c r="I12" i="22"/>
  <c r="J12" i="22"/>
  <c r="J96" i="22" s="1"/>
  <c r="K12" i="22"/>
  <c r="L12" i="22"/>
  <c r="L96" i="22" s="1"/>
  <c r="M12" i="22"/>
  <c r="N12" i="22"/>
  <c r="N96" i="22" s="1"/>
  <c r="B12" i="24"/>
  <c r="C12" i="19"/>
  <c r="D12" i="19"/>
  <c r="E12" i="19"/>
  <c r="C13" i="19"/>
  <c r="D13" i="19"/>
  <c r="E13" i="19"/>
  <c r="C14" i="19"/>
  <c r="D14" i="19"/>
  <c r="E14" i="19"/>
  <c r="C15" i="19"/>
  <c r="D15" i="19"/>
  <c r="E15" i="19"/>
  <c r="D11" i="19"/>
  <c r="E11" i="19"/>
  <c r="C11" i="19"/>
  <c r="C8" i="16"/>
  <c r="D8" i="16"/>
  <c r="E8" i="16"/>
  <c r="F8" i="16"/>
  <c r="G8" i="16"/>
  <c r="H8" i="16"/>
  <c r="I8" i="16"/>
  <c r="B8" i="16"/>
  <c r="C39" i="17"/>
  <c r="D39" i="17"/>
  <c r="E39" i="17"/>
  <c r="F39" i="17"/>
  <c r="G39" i="17" s="1"/>
  <c r="B39" i="17"/>
  <c r="C11" i="17"/>
  <c r="D11" i="17"/>
  <c r="E11" i="17"/>
  <c r="F11" i="17"/>
  <c r="G11" i="17" s="1"/>
  <c r="B11" i="17"/>
  <c r="C9" i="18"/>
  <c r="D9" i="18"/>
  <c r="E9" i="18"/>
  <c r="F9" i="18"/>
  <c r="G9" i="18"/>
  <c r="H9" i="18"/>
  <c r="I9" i="18"/>
  <c r="B9" i="18"/>
  <c r="U9" i="18" l="1"/>
  <c r="S9" i="18"/>
  <c r="K9" i="18"/>
  <c r="O12" i="22"/>
  <c r="O14" i="22"/>
  <c r="O13" i="21"/>
  <c r="M12" i="24"/>
  <c r="M96" i="22"/>
  <c r="K96" i="22"/>
  <c r="O96" i="22" s="1"/>
  <c r="I12" i="24"/>
  <c r="I96" i="22"/>
  <c r="N15" i="24"/>
  <c r="N99" i="22"/>
  <c r="L15" i="24"/>
  <c r="L99" i="22"/>
  <c r="K98" i="22"/>
  <c r="N13" i="24"/>
  <c r="N97" i="22"/>
  <c r="L13" i="24"/>
  <c r="L97" i="22"/>
  <c r="J13" i="24"/>
  <c r="J97" i="22"/>
  <c r="K99" i="22"/>
  <c r="O99" i="22" s="1"/>
  <c r="N14" i="24"/>
  <c r="N98" i="22"/>
  <c r="L14" i="24"/>
  <c r="L98" i="22"/>
  <c r="J14" i="24"/>
  <c r="J98" i="22"/>
  <c r="K97" i="22"/>
  <c r="O97" i="22" s="1"/>
  <c r="F13" i="24"/>
  <c r="V9" i="18"/>
  <c r="J15" i="24"/>
  <c r="D12" i="24"/>
  <c r="D13" i="24"/>
  <c r="H13" i="24" s="1"/>
  <c r="J9" i="18"/>
  <c r="X9" i="18"/>
  <c r="N12" i="24"/>
  <c r="L12" i="24"/>
  <c r="J12" i="24"/>
  <c r="G12" i="24"/>
  <c r="E12" i="24"/>
  <c r="C12" i="24"/>
  <c r="M15" i="24"/>
  <c r="I15" i="24"/>
  <c r="K15" i="24"/>
  <c r="O15" i="24" s="1"/>
  <c r="K12" i="24"/>
  <c r="F15" i="24"/>
  <c r="D15" i="24"/>
  <c r="H15" i="24" s="1"/>
  <c r="B15" i="24"/>
  <c r="M14" i="24"/>
  <c r="K14" i="24"/>
  <c r="O14" i="24" s="1"/>
  <c r="I14" i="24"/>
  <c r="F14" i="24"/>
  <c r="D14" i="24"/>
  <c r="H14" i="24" s="1"/>
  <c r="B14" i="24"/>
  <c r="M13" i="24"/>
  <c r="K13" i="24"/>
  <c r="O13" i="24" s="1"/>
  <c r="I13" i="24"/>
  <c r="I85" i="21"/>
  <c r="J85" i="21"/>
  <c r="K85" i="21"/>
  <c r="O85" i="21" s="1"/>
  <c r="L85" i="21"/>
  <c r="M85" i="21"/>
  <c r="N85" i="21"/>
  <c r="I86" i="21"/>
  <c r="J86" i="21"/>
  <c r="K86" i="21"/>
  <c r="O86" i="21" s="1"/>
  <c r="L86" i="21"/>
  <c r="M86" i="21"/>
  <c r="N86" i="21"/>
  <c r="I87" i="21"/>
  <c r="J87" i="21"/>
  <c r="K87" i="21"/>
  <c r="O87" i="21" s="1"/>
  <c r="L87" i="21"/>
  <c r="M87" i="21"/>
  <c r="N87" i="21"/>
  <c r="I84" i="21"/>
  <c r="J84" i="21"/>
  <c r="K84" i="21"/>
  <c r="O84" i="21" s="1"/>
  <c r="L84" i="21"/>
  <c r="M84" i="21"/>
  <c r="N84" i="21"/>
  <c r="I79" i="21"/>
  <c r="J79" i="21"/>
  <c r="K79" i="21"/>
  <c r="O79" i="21" s="1"/>
  <c r="L79" i="21"/>
  <c r="M79" i="21"/>
  <c r="N79" i="21"/>
  <c r="I80" i="21"/>
  <c r="J80" i="21"/>
  <c r="K80" i="21"/>
  <c r="O80" i="21" s="1"/>
  <c r="L80" i="21"/>
  <c r="M80" i="21"/>
  <c r="N80" i="21"/>
  <c r="I81" i="21"/>
  <c r="J81" i="21"/>
  <c r="K81" i="21"/>
  <c r="O81" i="21" s="1"/>
  <c r="L81" i="21"/>
  <c r="M81" i="21"/>
  <c r="N81" i="21"/>
  <c r="I78" i="21"/>
  <c r="J78" i="21"/>
  <c r="K78" i="21"/>
  <c r="O78" i="21" s="1"/>
  <c r="L78" i="21"/>
  <c r="M78" i="21"/>
  <c r="N78" i="21"/>
  <c r="I73" i="21"/>
  <c r="J73" i="21"/>
  <c r="K73" i="21"/>
  <c r="O73" i="21" s="1"/>
  <c r="L73" i="21"/>
  <c r="M73" i="21"/>
  <c r="N73" i="21"/>
  <c r="I74" i="21"/>
  <c r="J74" i="21"/>
  <c r="K74" i="21"/>
  <c r="O74" i="21" s="1"/>
  <c r="L74" i="21"/>
  <c r="M74" i="21"/>
  <c r="N74" i="21"/>
  <c r="I75" i="21"/>
  <c r="J75" i="21"/>
  <c r="K75" i="21"/>
  <c r="O75" i="21" s="1"/>
  <c r="L75" i="21"/>
  <c r="M75" i="21"/>
  <c r="N75" i="21"/>
  <c r="I72" i="21"/>
  <c r="J72" i="21"/>
  <c r="K72" i="21"/>
  <c r="O72" i="21" s="1"/>
  <c r="L72" i="21"/>
  <c r="M72" i="21"/>
  <c r="M76" i="21" s="1"/>
  <c r="N72" i="21"/>
  <c r="I67" i="21"/>
  <c r="J67" i="21"/>
  <c r="K67" i="21"/>
  <c r="L67" i="21"/>
  <c r="M67" i="21"/>
  <c r="N67" i="21"/>
  <c r="J68" i="21"/>
  <c r="K68" i="21"/>
  <c r="L68" i="21"/>
  <c r="M68" i="21"/>
  <c r="N68" i="21"/>
  <c r="J69" i="21"/>
  <c r="K69" i="21"/>
  <c r="L69" i="21"/>
  <c r="M69" i="21"/>
  <c r="N69" i="21"/>
  <c r="I66" i="21"/>
  <c r="J66" i="21"/>
  <c r="K66" i="21"/>
  <c r="L66" i="21"/>
  <c r="M66" i="21"/>
  <c r="N66" i="21"/>
  <c r="I61" i="21"/>
  <c r="J61" i="21"/>
  <c r="K61" i="21"/>
  <c r="O61" i="21" s="1"/>
  <c r="L61" i="21"/>
  <c r="M61" i="21"/>
  <c r="N61" i="21"/>
  <c r="I62" i="21"/>
  <c r="J62" i="21"/>
  <c r="K62" i="21"/>
  <c r="O62" i="21" s="1"/>
  <c r="L62" i="21"/>
  <c r="M62" i="21"/>
  <c r="N62" i="21"/>
  <c r="I63" i="21"/>
  <c r="J63" i="21"/>
  <c r="K63" i="21"/>
  <c r="O63" i="21" s="1"/>
  <c r="L63" i="21"/>
  <c r="M63" i="21"/>
  <c r="N63" i="21"/>
  <c r="I60" i="21"/>
  <c r="J60" i="21"/>
  <c r="K60" i="21"/>
  <c r="O60" i="21" s="1"/>
  <c r="L60" i="21"/>
  <c r="M60" i="21"/>
  <c r="N60" i="21"/>
  <c r="I55" i="21"/>
  <c r="J55" i="21"/>
  <c r="K55" i="21"/>
  <c r="O55" i="21" s="1"/>
  <c r="L55" i="21"/>
  <c r="M55" i="21"/>
  <c r="N55" i="21"/>
  <c r="I56" i="21"/>
  <c r="J56" i="21"/>
  <c r="K56" i="21"/>
  <c r="O56" i="21" s="1"/>
  <c r="L56" i="21"/>
  <c r="M56" i="21"/>
  <c r="N56" i="21"/>
  <c r="I57" i="21"/>
  <c r="J57" i="21"/>
  <c r="K57" i="21"/>
  <c r="O57" i="21" s="1"/>
  <c r="L57" i="21"/>
  <c r="M57" i="21"/>
  <c r="N57" i="21"/>
  <c r="I54" i="21"/>
  <c r="J54" i="21"/>
  <c r="K54" i="21"/>
  <c r="O54" i="21" s="1"/>
  <c r="L54" i="21"/>
  <c r="M54" i="21"/>
  <c r="N54" i="21"/>
  <c r="I49" i="21"/>
  <c r="J49" i="21"/>
  <c r="K49" i="21"/>
  <c r="L49" i="21"/>
  <c r="M49" i="21"/>
  <c r="N49" i="21"/>
  <c r="I50" i="21"/>
  <c r="J50" i="21"/>
  <c r="K50" i="21"/>
  <c r="L50" i="21"/>
  <c r="M50" i="21"/>
  <c r="N50" i="21"/>
  <c r="J51" i="21"/>
  <c r="K51" i="21"/>
  <c r="L51" i="21"/>
  <c r="M51" i="21"/>
  <c r="N51" i="21"/>
  <c r="G52" i="21"/>
  <c r="I48" i="21"/>
  <c r="J48" i="21"/>
  <c r="K48" i="21"/>
  <c r="L48" i="21"/>
  <c r="M48" i="21"/>
  <c r="N48" i="21"/>
  <c r="I43" i="21"/>
  <c r="J43" i="21"/>
  <c r="K43" i="21"/>
  <c r="O43" i="21" s="1"/>
  <c r="L43" i="21"/>
  <c r="M43" i="21"/>
  <c r="N43" i="21"/>
  <c r="I44" i="21"/>
  <c r="J44" i="21"/>
  <c r="K44" i="21"/>
  <c r="O44" i="21" s="1"/>
  <c r="L44" i="21"/>
  <c r="M44" i="21"/>
  <c r="N44" i="21"/>
  <c r="I45" i="21"/>
  <c r="J45" i="21"/>
  <c r="K45" i="21"/>
  <c r="O45" i="21" s="1"/>
  <c r="L45" i="21"/>
  <c r="M45" i="21"/>
  <c r="N45" i="21"/>
  <c r="I42" i="21"/>
  <c r="J42" i="21"/>
  <c r="J46" i="21" s="1"/>
  <c r="K42" i="21"/>
  <c r="O42" i="21" s="1"/>
  <c r="L42" i="21"/>
  <c r="M42" i="21"/>
  <c r="M46" i="21" s="1"/>
  <c r="N42" i="21"/>
  <c r="N46" i="21" s="1"/>
  <c r="I37" i="21"/>
  <c r="J37" i="21"/>
  <c r="K37" i="21"/>
  <c r="O37" i="21" s="1"/>
  <c r="L37" i="21"/>
  <c r="M37" i="21"/>
  <c r="N37" i="21"/>
  <c r="I38" i="21"/>
  <c r="J38" i="21"/>
  <c r="K38" i="21"/>
  <c r="O38" i="21" s="1"/>
  <c r="L38" i="21"/>
  <c r="M38" i="21"/>
  <c r="N38" i="21"/>
  <c r="I39" i="21"/>
  <c r="J39" i="21"/>
  <c r="K39" i="21"/>
  <c r="O39" i="21" s="1"/>
  <c r="L39" i="21"/>
  <c r="M39" i="21"/>
  <c r="N39" i="21"/>
  <c r="I36" i="21"/>
  <c r="J36" i="21"/>
  <c r="K36" i="21"/>
  <c r="O36" i="21" s="1"/>
  <c r="L36" i="21"/>
  <c r="M36" i="21"/>
  <c r="N36" i="21"/>
  <c r="J31" i="21"/>
  <c r="K31" i="21"/>
  <c r="L31" i="21"/>
  <c r="M31" i="21"/>
  <c r="N31" i="21"/>
  <c r="I32" i="21"/>
  <c r="J32" i="21"/>
  <c r="K32" i="21"/>
  <c r="L32" i="21"/>
  <c r="M32" i="21"/>
  <c r="N32" i="21"/>
  <c r="J33" i="21"/>
  <c r="K33" i="21"/>
  <c r="L33" i="21"/>
  <c r="M33" i="21"/>
  <c r="N33" i="21"/>
  <c r="I30" i="21"/>
  <c r="J30" i="21"/>
  <c r="K30" i="21"/>
  <c r="L30" i="21"/>
  <c r="M30" i="21"/>
  <c r="N30" i="21"/>
  <c r="I25" i="21"/>
  <c r="J25" i="21"/>
  <c r="K25" i="21"/>
  <c r="O25" i="21" s="1"/>
  <c r="L25" i="21"/>
  <c r="M25" i="21"/>
  <c r="N25" i="21"/>
  <c r="I26" i="21"/>
  <c r="J26" i="21"/>
  <c r="K26" i="21"/>
  <c r="O26" i="21" s="1"/>
  <c r="L26" i="21"/>
  <c r="M26" i="21"/>
  <c r="N26" i="21"/>
  <c r="I27" i="21"/>
  <c r="J27" i="21"/>
  <c r="K27" i="21"/>
  <c r="O27" i="21" s="1"/>
  <c r="L27" i="21"/>
  <c r="M27" i="21"/>
  <c r="N27" i="21"/>
  <c r="I24" i="21"/>
  <c r="J24" i="21"/>
  <c r="K24" i="21"/>
  <c r="O24" i="21" s="1"/>
  <c r="L24" i="21"/>
  <c r="M24" i="21"/>
  <c r="N24" i="21"/>
  <c r="I19" i="21"/>
  <c r="J19" i="21"/>
  <c r="K19" i="21"/>
  <c r="L19" i="21"/>
  <c r="M19" i="21"/>
  <c r="N19" i="21"/>
  <c r="I20" i="21"/>
  <c r="J20" i="21"/>
  <c r="K20" i="21"/>
  <c r="L20" i="21"/>
  <c r="M20" i="21"/>
  <c r="N20" i="21"/>
  <c r="I21" i="21"/>
  <c r="J21" i="21"/>
  <c r="K21" i="21"/>
  <c r="L21" i="21"/>
  <c r="M21" i="21"/>
  <c r="N21" i="21"/>
  <c r="I18" i="21"/>
  <c r="J18" i="21"/>
  <c r="K18" i="21"/>
  <c r="L18" i="21"/>
  <c r="M18" i="21"/>
  <c r="N18" i="21"/>
  <c r="P14" i="21"/>
  <c r="J16" i="21"/>
  <c r="P13" i="22"/>
  <c r="B91" i="24"/>
  <c r="C91" i="24"/>
  <c r="D91" i="24"/>
  <c r="E91" i="24"/>
  <c r="F91" i="24"/>
  <c r="G91" i="24"/>
  <c r="I91" i="24"/>
  <c r="J91" i="24"/>
  <c r="K91" i="24"/>
  <c r="O91" i="24" s="1"/>
  <c r="L91" i="24"/>
  <c r="M91" i="24"/>
  <c r="B92" i="24"/>
  <c r="C92" i="24"/>
  <c r="D92" i="24"/>
  <c r="E92" i="24"/>
  <c r="F92" i="24"/>
  <c r="G92" i="24"/>
  <c r="I92" i="24"/>
  <c r="J92" i="24"/>
  <c r="K92" i="24"/>
  <c r="O92" i="24" s="1"/>
  <c r="L92" i="24"/>
  <c r="M92" i="24"/>
  <c r="B93" i="24"/>
  <c r="C93" i="24"/>
  <c r="D93" i="24"/>
  <c r="E93" i="24"/>
  <c r="F93" i="24"/>
  <c r="G93" i="24"/>
  <c r="I93" i="24"/>
  <c r="J93" i="24"/>
  <c r="K93" i="24"/>
  <c r="O93" i="24" s="1"/>
  <c r="L93" i="24"/>
  <c r="M93" i="24"/>
  <c r="C90" i="24"/>
  <c r="D90" i="24"/>
  <c r="E90" i="24"/>
  <c r="F90" i="24"/>
  <c r="G90" i="24"/>
  <c r="G94" i="24" s="1"/>
  <c r="I90" i="24"/>
  <c r="J90" i="24"/>
  <c r="K90" i="24"/>
  <c r="O90" i="24" s="1"/>
  <c r="L90" i="24"/>
  <c r="M90" i="24"/>
  <c r="B90" i="24"/>
  <c r="I85" i="20"/>
  <c r="J85" i="20"/>
  <c r="K85" i="20"/>
  <c r="L85" i="20"/>
  <c r="M85" i="20"/>
  <c r="N85" i="20"/>
  <c r="I86" i="20"/>
  <c r="J86" i="20"/>
  <c r="K86" i="20"/>
  <c r="L86" i="20"/>
  <c r="M86" i="20"/>
  <c r="N86" i="20"/>
  <c r="I87" i="20"/>
  <c r="J87" i="20"/>
  <c r="K87" i="20"/>
  <c r="L87" i="20"/>
  <c r="M87" i="20"/>
  <c r="N87" i="20"/>
  <c r="I84" i="20"/>
  <c r="J84" i="20"/>
  <c r="K84" i="20"/>
  <c r="L84" i="20"/>
  <c r="M84" i="20"/>
  <c r="N84" i="20"/>
  <c r="I79" i="20"/>
  <c r="J79" i="20"/>
  <c r="K79" i="20"/>
  <c r="L79" i="20"/>
  <c r="M79" i="20"/>
  <c r="N79" i="20"/>
  <c r="I80" i="20"/>
  <c r="J80" i="20"/>
  <c r="K80" i="20"/>
  <c r="L80" i="20"/>
  <c r="M80" i="20"/>
  <c r="N80" i="20"/>
  <c r="I81" i="20"/>
  <c r="J81" i="20"/>
  <c r="K81" i="20"/>
  <c r="L81" i="20"/>
  <c r="M81" i="20"/>
  <c r="N81" i="20"/>
  <c r="I78" i="20"/>
  <c r="J78" i="20"/>
  <c r="K78" i="20"/>
  <c r="L78" i="20"/>
  <c r="M78" i="20"/>
  <c r="N78" i="20"/>
  <c r="I73" i="20"/>
  <c r="J73" i="20"/>
  <c r="K73" i="20"/>
  <c r="L73" i="20"/>
  <c r="M73" i="20"/>
  <c r="N73" i="20"/>
  <c r="I74" i="20"/>
  <c r="J74" i="20"/>
  <c r="K74" i="20"/>
  <c r="L74" i="20"/>
  <c r="M74" i="20"/>
  <c r="N74" i="20"/>
  <c r="I75" i="20"/>
  <c r="J75" i="20"/>
  <c r="K75" i="20"/>
  <c r="L75" i="20"/>
  <c r="M75" i="20"/>
  <c r="N75" i="20"/>
  <c r="I72" i="20"/>
  <c r="J72" i="20"/>
  <c r="K72" i="20"/>
  <c r="L72" i="20"/>
  <c r="M72" i="20"/>
  <c r="N72" i="20"/>
  <c r="I67" i="20"/>
  <c r="J67" i="20"/>
  <c r="K67" i="20"/>
  <c r="L67" i="20"/>
  <c r="M67" i="20"/>
  <c r="N67" i="20"/>
  <c r="I68" i="20"/>
  <c r="J68" i="20"/>
  <c r="K68" i="20"/>
  <c r="L68" i="20"/>
  <c r="M68" i="20"/>
  <c r="N68" i="20"/>
  <c r="I69" i="20"/>
  <c r="J69" i="20"/>
  <c r="K69" i="20"/>
  <c r="L69" i="20"/>
  <c r="M69" i="20"/>
  <c r="N69" i="20"/>
  <c r="I66" i="20"/>
  <c r="J66" i="20"/>
  <c r="K66" i="20"/>
  <c r="L66" i="20"/>
  <c r="M66" i="20"/>
  <c r="N66" i="20"/>
  <c r="I61" i="20"/>
  <c r="J61" i="20"/>
  <c r="K61" i="20"/>
  <c r="L61" i="20"/>
  <c r="M61" i="20"/>
  <c r="N61" i="20"/>
  <c r="I62" i="20"/>
  <c r="J62" i="20"/>
  <c r="K62" i="20"/>
  <c r="O62" i="20" s="1"/>
  <c r="L62" i="20"/>
  <c r="M62" i="20"/>
  <c r="N62" i="20"/>
  <c r="I63" i="20"/>
  <c r="J63" i="20"/>
  <c r="K63" i="20"/>
  <c r="O63" i="20" s="1"/>
  <c r="L63" i="20"/>
  <c r="M63" i="20"/>
  <c r="N63" i="20"/>
  <c r="I60" i="20"/>
  <c r="J60" i="20"/>
  <c r="K60" i="20"/>
  <c r="O60" i="20" s="1"/>
  <c r="L60" i="20"/>
  <c r="M60" i="20"/>
  <c r="N60" i="20"/>
  <c r="I55" i="20"/>
  <c r="J55" i="20"/>
  <c r="K55" i="20"/>
  <c r="L55" i="20"/>
  <c r="M55" i="20"/>
  <c r="N55" i="20"/>
  <c r="B56" i="24"/>
  <c r="I56" i="20"/>
  <c r="J56" i="20"/>
  <c r="K56" i="20"/>
  <c r="L56" i="20"/>
  <c r="M56" i="20"/>
  <c r="N56" i="20"/>
  <c r="I57" i="20"/>
  <c r="J57" i="20"/>
  <c r="K57" i="20"/>
  <c r="L57" i="20"/>
  <c r="M57" i="20"/>
  <c r="N57" i="20"/>
  <c r="I54" i="20"/>
  <c r="J54" i="20"/>
  <c r="K54" i="20"/>
  <c r="L54" i="20"/>
  <c r="M54" i="20"/>
  <c r="N54" i="20"/>
  <c r="I49" i="20"/>
  <c r="J49" i="20"/>
  <c r="K49" i="20"/>
  <c r="L49" i="20"/>
  <c r="M49" i="20"/>
  <c r="N49" i="20"/>
  <c r="I50" i="20"/>
  <c r="J50" i="20"/>
  <c r="K50" i="20"/>
  <c r="L50" i="20"/>
  <c r="M50" i="20"/>
  <c r="N50" i="20"/>
  <c r="I51" i="20"/>
  <c r="J51" i="20"/>
  <c r="K51" i="20"/>
  <c r="L51" i="20"/>
  <c r="M51" i="20"/>
  <c r="N51" i="20"/>
  <c r="I48" i="20"/>
  <c r="J48" i="20"/>
  <c r="K48" i="20"/>
  <c r="L48" i="20"/>
  <c r="M48" i="20"/>
  <c r="N48" i="20"/>
  <c r="I43" i="20"/>
  <c r="J43" i="20"/>
  <c r="K43" i="20"/>
  <c r="O43" i="20" s="1"/>
  <c r="L43" i="20"/>
  <c r="M43" i="20"/>
  <c r="N43" i="20"/>
  <c r="I44" i="20"/>
  <c r="J44" i="20"/>
  <c r="K44" i="20"/>
  <c r="O44" i="20" s="1"/>
  <c r="L44" i="20"/>
  <c r="M44" i="20"/>
  <c r="N44" i="20"/>
  <c r="I45" i="20"/>
  <c r="J45" i="20"/>
  <c r="K45" i="20"/>
  <c r="O45" i="20" s="1"/>
  <c r="L45" i="20"/>
  <c r="M45" i="20"/>
  <c r="N45" i="20"/>
  <c r="I42" i="20"/>
  <c r="J42" i="20"/>
  <c r="K42" i="20"/>
  <c r="O42" i="20" s="1"/>
  <c r="L42" i="20"/>
  <c r="M42" i="20"/>
  <c r="N42" i="20"/>
  <c r="I37" i="20"/>
  <c r="J37" i="20"/>
  <c r="K37" i="20"/>
  <c r="O37" i="20" s="1"/>
  <c r="L37" i="20"/>
  <c r="M37" i="20"/>
  <c r="N37" i="20"/>
  <c r="I38" i="20"/>
  <c r="J38" i="20"/>
  <c r="K38" i="20"/>
  <c r="O38" i="20" s="1"/>
  <c r="L38" i="20"/>
  <c r="M38" i="20"/>
  <c r="N38" i="20"/>
  <c r="I39" i="20"/>
  <c r="J39" i="20"/>
  <c r="K39" i="20"/>
  <c r="O39" i="20" s="1"/>
  <c r="L39" i="20"/>
  <c r="M39" i="20"/>
  <c r="N39" i="20"/>
  <c r="I36" i="20"/>
  <c r="J36" i="20"/>
  <c r="K36" i="20"/>
  <c r="O36" i="20" s="1"/>
  <c r="L36" i="20"/>
  <c r="M36" i="20"/>
  <c r="N36" i="20"/>
  <c r="I31" i="20"/>
  <c r="J31" i="20"/>
  <c r="K31" i="20"/>
  <c r="L31" i="20"/>
  <c r="M31" i="20"/>
  <c r="N31" i="20"/>
  <c r="I32" i="20"/>
  <c r="J32" i="20"/>
  <c r="K32" i="20"/>
  <c r="L32" i="20"/>
  <c r="M32" i="20"/>
  <c r="N32" i="20"/>
  <c r="J33" i="20"/>
  <c r="K33" i="20"/>
  <c r="L33" i="20"/>
  <c r="M33" i="20"/>
  <c r="N33" i="20"/>
  <c r="I30" i="20"/>
  <c r="J30" i="20"/>
  <c r="K30" i="20"/>
  <c r="L30" i="20"/>
  <c r="M30" i="20"/>
  <c r="N30" i="20"/>
  <c r="I25" i="20"/>
  <c r="J25" i="20"/>
  <c r="K25" i="20"/>
  <c r="L25" i="20"/>
  <c r="M25" i="20"/>
  <c r="N25" i="20"/>
  <c r="I26" i="20"/>
  <c r="J26" i="20"/>
  <c r="K26" i="20"/>
  <c r="L26" i="20"/>
  <c r="M26" i="20"/>
  <c r="N26" i="20"/>
  <c r="I27" i="20"/>
  <c r="J27" i="20"/>
  <c r="K27" i="20"/>
  <c r="L27" i="20"/>
  <c r="M27" i="20"/>
  <c r="N27" i="20"/>
  <c r="I24" i="20"/>
  <c r="J24" i="20"/>
  <c r="K24" i="20"/>
  <c r="O24" i="20" s="1"/>
  <c r="L24" i="20"/>
  <c r="M24" i="20"/>
  <c r="N24" i="20"/>
  <c r="I19" i="20"/>
  <c r="J19" i="20"/>
  <c r="K19" i="20"/>
  <c r="L19" i="20"/>
  <c r="M19" i="20"/>
  <c r="N19" i="20"/>
  <c r="I20" i="20"/>
  <c r="J20" i="20"/>
  <c r="K20" i="20"/>
  <c r="L20" i="20"/>
  <c r="M20" i="20"/>
  <c r="N20" i="20"/>
  <c r="I21" i="20"/>
  <c r="J21" i="20"/>
  <c r="K21" i="20"/>
  <c r="L21" i="20"/>
  <c r="M21" i="20"/>
  <c r="N21" i="20"/>
  <c r="I18" i="20"/>
  <c r="J18" i="20"/>
  <c r="K18" i="20"/>
  <c r="L18" i="20"/>
  <c r="M18" i="20"/>
  <c r="N18" i="20"/>
  <c r="N94" i="21"/>
  <c r="M94" i="21"/>
  <c r="I94" i="21"/>
  <c r="G94" i="21"/>
  <c r="F94" i="21"/>
  <c r="E94" i="21"/>
  <c r="C94" i="21"/>
  <c r="B94" i="21"/>
  <c r="L93" i="21"/>
  <c r="K93" i="21" s="1"/>
  <c r="P93" i="21" s="1"/>
  <c r="J93" i="21"/>
  <c r="I93" i="21"/>
  <c r="D93" i="21"/>
  <c r="L92" i="21"/>
  <c r="K92" i="21" s="1"/>
  <c r="P92" i="21" s="1"/>
  <c r="J92" i="21"/>
  <c r="I92" i="21"/>
  <c r="D92" i="21"/>
  <c r="L91" i="21"/>
  <c r="K91" i="21" s="1"/>
  <c r="P91" i="21" s="1"/>
  <c r="J91" i="21"/>
  <c r="I91" i="21"/>
  <c r="D91" i="21"/>
  <c r="L90" i="21"/>
  <c r="L94" i="21" s="1"/>
  <c r="J90" i="21"/>
  <c r="J94" i="21" s="1"/>
  <c r="I90" i="21"/>
  <c r="D90" i="21"/>
  <c r="D94" i="21" s="1"/>
  <c r="J88" i="21"/>
  <c r="C88" i="21"/>
  <c r="P87" i="21"/>
  <c r="P85" i="21"/>
  <c r="F82" i="21"/>
  <c r="B82" i="21"/>
  <c r="P79" i="21"/>
  <c r="J76" i="21"/>
  <c r="F76" i="21"/>
  <c r="C76" i="21"/>
  <c r="P73" i="21"/>
  <c r="N70" i="21"/>
  <c r="G70" i="21"/>
  <c r="E70" i="21"/>
  <c r="C70" i="21"/>
  <c r="P69" i="21"/>
  <c r="P67" i="21"/>
  <c r="P66" i="21"/>
  <c r="I70" i="21"/>
  <c r="N64" i="21"/>
  <c r="M64" i="21"/>
  <c r="J64" i="21"/>
  <c r="G64" i="21"/>
  <c r="F64" i="21"/>
  <c r="E64" i="21"/>
  <c r="C64" i="21"/>
  <c r="B64" i="21"/>
  <c r="P63" i="21"/>
  <c r="P62" i="21"/>
  <c r="P61" i="21"/>
  <c r="L64" i="21"/>
  <c r="K64" i="21"/>
  <c r="O64" i="21" s="1"/>
  <c r="D64" i="21"/>
  <c r="N58" i="21"/>
  <c r="M58" i="21"/>
  <c r="G58" i="21"/>
  <c r="F58" i="21"/>
  <c r="E58" i="21"/>
  <c r="C58" i="21"/>
  <c r="B58" i="21"/>
  <c r="P57" i="21"/>
  <c r="P56" i="21"/>
  <c r="P55" i="21"/>
  <c r="L58" i="21"/>
  <c r="J58" i="21"/>
  <c r="I58" i="21"/>
  <c r="D58" i="21"/>
  <c r="N52" i="21"/>
  <c r="P49" i="21"/>
  <c r="I46" i="21"/>
  <c r="G46" i="21"/>
  <c r="F46" i="21"/>
  <c r="E46" i="21"/>
  <c r="C46" i="21"/>
  <c r="B46" i="21"/>
  <c r="P45" i="21"/>
  <c r="P43" i="21"/>
  <c r="L46" i="21"/>
  <c r="D46" i="21"/>
  <c r="N40" i="21"/>
  <c r="M40" i="21"/>
  <c r="L40" i="21"/>
  <c r="J40" i="21"/>
  <c r="G40" i="21"/>
  <c r="F40" i="21"/>
  <c r="E40" i="21"/>
  <c r="C40" i="21"/>
  <c r="B40" i="21"/>
  <c r="P39" i="21"/>
  <c r="P37" i="21"/>
  <c r="I40" i="21"/>
  <c r="D40" i="21"/>
  <c r="G34" i="21"/>
  <c r="F34" i="21"/>
  <c r="E34" i="21"/>
  <c r="C34" i="21"/>
  <c r="P33" i="21"/>
  <c r="P31" i="21"/>
  <c r="J34" i="21"/>
  <c r="D34" i="21"/>
  <c r="N28" i="21"/>
  <c r="G28" i="21"/>
  <c r="C28" i="21"/>
  <c r="P27" i="21"/>
  <c r="N22" i="21"/>
  <c r="M22" i="21"/>
  <c r="G22" i="21"/>
  <c r="F22" i="21"/>
  <c r="E22" i="21"/>
  <c r="C22" i="21"/>
  <c r="B22" i="21"/>
  <c r="P21" i="21"/>
  <c r="P20" i="21"/>
  <c r="P19" i="21"/>
  <c r="L22" i="21"/>
  <c r="J22" i="21"/>
  <c r="I22" i="21"/>
  <c r="N16" i="21"/>
  <c r="G16" i="21"/>
  <c r="P93" i="22"/>
  <c r="P92" i="22"/>
  <c r="P91" i="22"/>
  <c r="P87" i="22"/>
  <c r="P86" i="22"/>
  <c r="P85" i="22"/>
  <c r="P81" i="22"/>
  <c r="P80" i="22"/>
  <c r="P79" i="22"/>
  <c r="P75" i="22"/>
  <c r="P74" i="22"/>
  <c r="P73" i="22"/>
  <c r="P69" i="22"/>
  <c r="P68" i="22"/>
  <c r="P67" i="22"/>
  <c r="P66" i="22"/>
  <c r="P63" i="22"/>
  <c r="P62" i="22"/>
  <c r="P61" i="22"/>
  <c r="P57" i="22"/>
  <c r="P56" i="22"/>
  <c r="P55" i="22"/>
  <c r="P51" i="22"/>
  <c r="P49" i="22"/>
  <c r="P45" i="22"/>
  <c r="P44" i="22"/>
  <c r="P43" i="22"/>
  <c r="P39" i="22"/>
  <c r="P38" i="22"/>
  <c r="P37" i="22"/>
  <c r="P33" i="22"/>
  <c r="P32" i="22"/>
  <c r="P31" i="22"/>
  <c r="P27" i="22"/>
  <c r="P26" i="22"/>
  <c r="P25" i="22"/>
  <c r="P21" i="22"/>
  <c r="P20" i="22"/>
  <c r="P19" i="22"/>
  <c r="M16" i="22"/>
  <c r="M100" i="22" s="1"/>
  <c r="J16" i="22"/>
  <c r="J100" i="22" s="1"/>
  <c r="N99" i="23"/>
  <c r="M99" i="23"/>
  <c r="N98" i="23"/>
  <c r="M98" i="23"/>
  <c r="N97" i="23"/>
  <c r="M97" i="23"/>
  <c r="N96" i="23"/>
  <c r="M96" i="23"/>
  <c r="P93" i="23"/>
  <c r="P92" i="23"/>
  <c r="P91" i="23"/>
  <c r="P87" i="23"/>
  <c r="P86" i="23"/>
  <c r="P85" i="23"/>
  <c r="P81" i="23"/>
  <c r="P80" i="23"/>
  <c r="P79" i="23"/>
  <c r="P75" i="23"/>
  <c r="P74" i="23"/>
  <c r="P73" i="23"/>
  <c r="P69" i="23"/>
  <c r="P68" i="23"/>
  <c r="P67" i="23"/>
  <c r="P66" i="23"/>
  <c r="P63" i="23"/>
  <c r="P62" i="23"/>
  <c r="P61" i="23"/>
  <c r="P57" i="23"/>
  <c r="P56" i="23"/>
  <c r="P55" i="23"/>
  <c r="P51" i="23"/>
  <c r="P49" i="23"/>
  <c r="P45" i="23"/>
  <c r="P44" i="23"/>
  <c r="P43" i="23"/>
  <c r="P39" i="23"/>
  <c r="P38" i="23"/>
  <c r="P37" i="23"/>
  <c r="P33" i="23"/>
  <c r="P32" i="23"/>
  <c r="P31" i="23"/>
  <c r="P27" i="23"/>
  <c r="P26" i="23"/>
  <c r="P25" i="23"/>
  <c r="P21" i="23"/>
  <c r="P20" i="23"/>
  <c r="P19" i="23"/>
  <c r="I99" i="23"/>
  <c r="I98" i="23"/>
  <c r="P13" i="23"/>
  <c r="I97" i="23"/>
  <c r="I96" i="23"/>
  <c r="P93" i="24"/>
  <c r="P91" i="24"/>
  <c r="N16" i="24"/>
  <c r="M16" i="24"/>
  <c r="G16" i="24"/>
  <c r="F16" i="24"/>
  <c r="E16" i="24"/>
  <c r="D16" i="24"/>
  <c r="O84" i="20" l="1"/>
  <c r="O87" i="20"/>
  <c r="O86" i="20"/>
  <c r="O85" i="20"/>
  <c r="O27" i="20"/>
  <c r="P81" i="21"/>
  <c r="O78" i="20"/>
  <c r="O81" i="20"/>
  <c r="O80" i="20"/>
  <c r="O12" i="24"/>
  <c r="P44" i="21"/>
  <c r="O72" i="20"/>
  <c r="O75" i="20"/>
  <c r="O74" i="20"/>
  <c r="O73" i="20"/>
  <c r="O55" i="20"/>
  <c r="O26" i="20"/>
  <c r="O25" i="20"/>
  <c r="O79" i="20"/>
  <c r="O61" i="20"/>
  <c r="O54" i="20"/>
  <c r="O57" i="20"/>
  <c r="O56" i="20"/>
  <c r="P75" i="21"/>
  <c r="K40" i="21"/>
  <c r="O40" i="21" s="1"/>
  <c r="P38" i="21"/>
  <c r="O98" i="22"/>
  <c r="N34" i="21"/>
  <c r="H12" i="24"/>
  <c r="L34" i="21"/>
  <c r="P92" i="24"/>
  <c r="M34" i="21"/>
  <c r="P32" i="21"/>
  <c r="M96" i="21"/>
  <c r="P25" i="21"/>
  <c r="L57" i="24"/>
  <c r="E56" i="24"/>
  <c r="I57" i="24"/>
  <c r="B57" i="24"/>
  <c r="L52" i="21"/>
  <c r="J52" i="21"/>
  <c r="C52" i="21"/>
  <c r="L45" i="24"/>
  <c r="J45" i="24"/>
  <c r="C45" i="24"/>
  <c r="L44" i="24"/>
  <c r="I45" i="24"/>
  <c r="B45" i="24"/>
  <c r="I44" i="24"/>
  <c r="B44" i="24"/>
  <c r="L33" i="24"/>
  <c r="J33" i="24"/>
  <c r="C33" i="24"/>
  <c r="I32" i="24"/>
  <c r="B32" i="24"/>
  <c r="L32" i="24"/>
  <c r="L28" i="21"/>
  <c r="J28" i="21"/>
  <c r="L69" i="24"/>
  <c r="M28" i="21"/>
  <c r="F28" i="21"/>
  <c r="I28" i="21"/>
  <c r="B28" i="21"/>
  <c r="P26" i="21"/>
  <c r="M70" i="21"/>
  <c r="F70" i="21"/>
  <c r="M88" i="21"/>
  <c r="I88" i="21"/>
  <c r="F88" i="21"/>
  <c r="P68" i="21"/>
  <c r="B70" i="21"/>
  <c r="D70" i="21"/>
  <c r="B62" i="24"/>
  <c r="C16" i="24"/>
  <c r="H16" i="24" s="1"/>
  <c r="M82" i="21"/>
  <c r="D82" i="21"/>
  <c r="C82" i="21"/>
  <c r="M52" i="21"/>
  <c r="F52" i="21"/>
  <c r="B96" i="21"/>
  <c r="N97" i="21"/>
  <c r="L81" i="24"/>
  <c r="E81" i="24"/>
  <c r="L80" i="24"/>
  <c r="E80" i="24"/>
  <c r="N82" i="21"/>
  <c r="J82" i="21"/>
  <c r="G82" i="21"/>
  <c r="I82" i="21"/>
  <c r="P80" i="21"/>
  <c r="E82" i="21"/>
  <c r="J69" i="24"/>
  <c r="J57" i="24"/>
  <c r="P51" i="21"/>
  <c r="I81" i="24"/>
  <c r="B81" i="24"/>
  <c r="I80" i="24"/>
  <c r="B80" i="24"/>
  <c r="D56" i="24"/>
  <c r="K44" i="24"/>
  <c r="O44" i="24" s="1"/>
  <c r="K32" i="24"/>
  <c r="M94" i="24"/>
  <c r="F94" i="24"/>
  <c r="H92" i="24"/>
  <c r="H91" i="24"/>
  <c r="N96" i="21"/>
  <c r="H90" i="24"/>
  <c r="K94" i="24"/>
  <c r="I94" i="24"/>
  <c r="E94" i="24"/>
  <c r="L94" i="24"/>
  <c r="D94" i="24"/>
  <c r="B94" i="24"/>
  <c r="N84" i="24"/>
  <c r="L84" i="24"/>
  <c r="J84" i="24"/>
  <c r="G84" i="24"/>
  <c r="E84" i="24"/>
  <c r="C84" i="24"/>
  <c r="M87" i="24"/>
  <c r="K87" i="24"/>
  <c r="I87" i="24"/>
  <c r="F87" i="24"/>
  <c r="D87" i="24"/>
  <c r="B87" i="24"/>
  <c r="M86" i="24"/>
  <c r="K86" i="24"/>
  <c r="I86" i="24"/>
  <c r="F86" i="24"/>
  <c r="D86" i="24"/>
  <c r="B86" i="24"/>
  <c r="M85" i="24"/>
  <c r="K85" i="24"/>
  <c r="I85" i="24"/>
  <c r="F85" i="24"/>
  <c r="D85" i="24"/>
  <c r="B85" i="24"/>
  <c r="D88" i="21"/>
  <c r="K88" i="21"/>
  <c r="O88" i="21" s="1"/>
  <c r="P86" i="21"/>
  <c r="B88" i="21"/>
  <c r="E88" i="21"/>
  <c r="G88" i="21"/>
  <c r="L88" i="21"/>
  <c r="N88" i="21"/>
  <c r="B84" i="24"/>
  <c r="M84" i="24"/>
  <c r="K84" i="24"/>
  <c r="O84" i="24" s="1"/>
  <c r="I84" i="24"/>
  <c r="F84" i="24"/>
  <c r="D84" i="24"/>
  <c r="H84" i="24" s="1"/>
  <c r="N87" i="24"/>
  <c r="L87" i="24"/>
  <c r="G87" i="24"/>
  <c r="E87" i="24"/>
  <c r="N86" i="24"/>
  <c r="L86" i="24"/>
  <c r="J86" i="24"/>
  <c r="G86" i="24"/>
  <c r="E86" i="24"/>
  <c r="C86" i="24"/>
  <c r="N85" i="24"/>
  <c r="L85" i="24"/>
  <c r="J85" i="24"/>
  <c r="G85" i="24"/>
  <c r="E85" i="24"/>
  <c r="C85" i="24"/>
  <c r="B78" i="24"/>
  <c r="M78" i="24"/>
  <c r="K78" i="24"/>
  <c r="I78" i="24"/>
  <c r="F78" i="24"/>
  <c r="D78" i="24"/>
  <c r="N81" i="24"/>
  <c r="J81" i="24"/>
  <c r="G81" i="24"/>
  <c r="C81" i="24"/>
  <c r="N80" i="24"/>
  <c r="J80" i="24"/>
  <c r="G80" i="24"/>
  <c r="C80" i="24"/>
  <c r="N79" i="24"/>
  <c r="L79" i="24"/>
  <c r="J79" i="24"/>
  <c r="G79" i="24"/>
  <c r="E79" i="24"/>
  <c r="C79" i="24"/>
  <c r="N78" i="24"/>
  <c r="N82" i="24" s="1"/>
  <c r="L78" i="24"/>
  <c r="J78" i="24"/>
  <c r="G78" i="24"/>
  <c r="E78" i="24"/>
  <c r="C78" i="24"/>
  <c r="C82" i="24" s="1"/>
  <c r="M81" i="24"/>
  <c r="F81" i="24"/>
  <c r="M80" i="24"/>
  <c r="F80" i="24"/>
  <c r="M79" i="24"/>
  <c r="K79" i="24"/>
  <c r="O79" i="24" s="1"/>
  <c r="I79" i="24"/>
  <c r="F79" i="24"/>
  <c r="D79" i="24"/>
  <c r="B79" i="24"/>
  <c r="B76" i="21"/>
  <c r="B72" i="24"/>
  <c r="M72" i="24"/>
  <c r="K72" i="24"/>
  <c r="I72" i="24"/>
  <c r="F72" i="24"/>
  <c r="D72" i="24"/>
  <c r="N75" i="24"/>
  <c r="L75" i="24"/>
  <c r="J75" i="24"/>
  <c r="G75" i="24"/>
  <c r="E75" i="24"/>
  <c r="C75" i="24"/>
  <c r="N74" i="24"/>
  <c r="L74" i="24"/>
  <c r="J74" i="24"/>
  <c r="G74" i="24"/>
  <c r="E74" i="24"/>
  <c r="C74" i="24"/>
  <c r="N73" i="24"/>
  <c r="L73" i="24"/>
  <c r="J73" i="24"/>
  <c r="G73" i="24"/>
  <c r="E76" i="21"/>
  <c r="E73" i="24"/>
  <c r="C73" i="24"/>
  <c r="N76" i="21"/>
  <c r="N72" i="24"/>
  <c r="N76" i="24" s="1"/>
  <c r="L76" i="21"/>
  <c r="L72" i="24"/>
  <c r="J72" i="24"/>
  <c r="G72" i="24"/>
  <c r="E72" i="24"/>
  <c r="C72" i="24"/>
  <c r="M75" i="24"/>
  <c r="K75" i="24"/>
  <c r="O75" i="24" s="1"/>
  <c r="I75" i="24"/>
  <c r="F75" i="24"/>
  <c r="D75" i="24"/>
  <c r="H75" i="24" s="1"/>
  <c r="B75" i="24"/>
  <c r="M74" i="24"/>
  <c r="P74" i="21"/>
  <c r="K74" i="24"/>
  <c r="O74" i="24" s="1"/>
  <c r="I74" i="24"/>
  <c r="F74" i="24"/>
  <c r="D74" i="24"/>
  <c r="B74" i="24"/>
  <c r="M73" i="24"/>
  <c r="K73" i="24"/>
  <c r="O73" i="24" s="1"/>
  <c r="I76" i="21"/>
  <c r="I73" i="24"/>
  <c r="F73" i="24"/>
  <c r="D73" i="24"/>
  <c r="H73" i="24" s="1"/>
  <c r="B73" i="24"/>
  <c r="B66" i="24"/>
  <c r="M66" i="24"/>
  <c r="K66" i="24"/>
  <c r="I66" i="24"/>
  <c r="F66" i="24"/>
  <c r="D66" i="24"/>
  <c r="N69" i="24"/>
  <c r="G69" i="24"/>
  <c r="N68" i="24"/>
  <c r="L68" i="24"/>
  <c r="J68" i="24"/>
  <c r="G68" i="24"/>
  <c r="E68" i="24"/>
  <c r="C68" i="24"/>
  <c r="N67" i="24"/>
  <c r="L67" i="24"/>
  <c r="J67" i="24"/>
  <c r="G67" i="24"/>
  <c r="E67" i="24"/>
  <c r="C67" i="24"/>
  <c r="N66" i="24"/>
  <c r="N70" i="24" s="1"/>
  <c r="L66" i="24"/>
  <c r="L70" i="24" s="1"/>
  <c r="J66" i="24"/>
  <c r="J70" i="24" s="1"/>
  <c r="G66" i="24"/>
  <c r="G70" i="24" s="1"/>
  <c r="E66" i="24"/>
  <c r="C66" i="24"/>
  <c r="M69" i="24"/>
  <c r="F69" i="24"/>
  <c r="M68" i="24"/>
  <c r="K68" i="24"/>
  <c r="I68" i="24"/>
  <c r="F68" i="24"/>
  <c r="D68" i="24"/>
  <c r="B68" i="24"/>
  <c r="M67" i="24"/>
  <c r="K67" i="24"/>
  <c r="I67" i="24"/>
  <c r="F67" i="24"/>
  <c r="D67" i="24"/>
  <c r="B67" i="24"/>
  <c r="B60" i="24"/>
  <c r="M60" i="24"/>
  <c r="K60" i="24"/>
  <c r="I60" i="24"/>
  <c r="F60" i="24"/>
  <c r="D60" i="24"/>
  <c r="N63" i="24"/>
  <c r="L63" i="24"/>
  <c r="G63" i="24"/>
  <c r="E63" i="24"/>
  <c r="N62" i="24"/>
  <c r="L62" i="24"/>
  <c r="G62" i="24"/>
  <c r="E62" i="24"/>
  <c r="N61" i="24"/>
  <c r="L61" i="24"/>
  <c r="J61" i="24"/>
  <c r="G61" i="24"/>
  <c r="E61" i="24"/>
  <c r="C61" i="24"/>
  <c r="N60" i="24"/>
  <c r="N64" i="24" s="1"/>
  <c r="L60" i="24"/>
  <c r="L64" i="24" s="1"/>
  <c r="J60" i="24"/>
  <c r="G60" i="24"/>
  <c r="E60" i="24"/>
  <c r="C60" i="24"/>
  <c r="M63" i="24"/>
  <c r="K63" i="24"/>
  <c r="F63" i="24"/>
  <c r="D63" i="24"/>
  <c r="M62" i="24"/>
  <c r="K62" i="24"/>
  <c r="F62" i="24"/>
  <c r="D62" i="24"/>
  <c r="M61" i="24"/>
  <c r="K61" i="24"/>
  <c r="O61" i="24" s="1"/>
  <c r="I61" i="24"/>
  <c r="F61" i="24"/>
  <c r="D61" i="24"/>
  <c r="B61" i="24"/>
  <c r="B54" i="24"/>
  <c r="M54" i="24"/>
  <c r="K54" i="24"/>
  <c r="I54" i="24"/>
  <c r="F54" i="24"/>
  <c r="D54" i="24"/>
  <c r="N57" i="24"/>
  <c r="G57" i="24"/>
  <c r="N56" i="24"/>
  <c r="L56" i="24"/>
  <c r="J56" i="24"/>
  <c r="G56" i="24"/>
  <c r="N55" i="24"/>
  <c r="L55" i="24"/>
  <c r="J55" i="24"/>
  <c r="G55" i="24"/>
  <c r="E55" i="24"/>
  <c r="C55" i="24"/>
  <c r="N54" i="24"/>
  <c r="N58" i="24" s="1"/>
  <c r="L54" i="24"/>
  <c r="L58" i="24" s="1"/>
  <c r="J54" i="24"/>
  <c r="J58" i="24" s="1"/>
  <c r="G54" i="24"/>
  <c r="G58" i="24" s="1"/>
  <c r="E54" i="24"/>
  <c r="C54" i="24"/>
  <c r="M57" i="24"/>
  <c r="F57" i="24"/>
  <c r="M56" i="24"/>
  <c r="I56" i="24"/>
  <c r="F56" i="24"/>
  <c r="M55" i="24"/>
  <c r="K55" i="24"/>
  <c r="O55" i="24" s="1"/>
  <c r="I55" i="24"/>
  <c r="I58" i="24" s="1"/>
  <c r="F55" i="24"/>
  <c r="D55" i="24"/>
  <c r="B55" i="24"/>
  <c r="B58" i="24" s="1"/>
  <c r="B48" i="24"/>
  <c r="M48" i="24"/>
  <c r="I48" i="24"/>
  <c r="F48" i="24"/>
  <c r="N51" i="24"/>
  <c r="J51" i="24"/>
  <c r="G51" i="24"/>
  <c r="N50" i="24"/>
  <c r="J50" i="24"/>
  <c r="G50" i="24"/>
  <c r="C50" i="24"/>
  <c r="N49" i="24"/>
  <c r="L49" i="24"/>
  <c r="J49" i="24"/>
  <c r="G49" i="24"/>
  <c r="C49" i="24"/>
  <c r="N48" i="24"/>
  <c r="L48" i="24"/>
  <c r="J48" i="24"/>
  <c r="G48" i="24"/>
  <c r="C48" i="24"/>
  <c r="M51" i="24"/>
  <c r="F51" i="24"/>
  <c r="M50" i="24"/>
  <c r="I50" i="24"/>
  <c r="F50" i="24"/>
  <c r="B50" i="24"/>
  <c r="M49" i="24"/>
  <c r="I49" i="24"/>
  <c r="F49" i="24"/>
  <c r="B49" i="24"/>
  <c r="B42" i="24"/>
  <c r="M42" i="24"/>
  <c r="K42" i="24"/>
  <c r="O42" i="24" s="1"/>
  <c r="I42" i="24"/>
  <c r="F42" i="24"/>
  <c r="D42" i="24"/>
  <c r="N45" i="24"/>
  <c r="G45" i="24"/>
  <c r="N44" i="24"/>
  <c r="G44" i="24"/>
  <c r="C44" i="24"/>
  <c r="N43" i="24"/>
  <c r="L43" i="24"/>
  <c r="J43" i="24"/>
  <c r="G43" i="24"/>
  <c r="E43" i="24"/>
  <c r="C43" i="24"/>
  <c r="N42" i="24"/>
  <c r="L42" i="24"/>
  <c r="L46" i="24" s="1"/>
  <c r="J42" i="24"/>
  <c r="G42" i="24"/>
  <c r="E42" i="24"/>
  <c r="C42" i="24"/>
  <c r="C46" i="24" s="1"/>
  <c r="M45" i="24"/>
  <c r="F45" i="24"/>
  <c r="M44" i="24"/>
  <c r="F44" i="24"/>
  <c r="M43" i="24"/>
  <c r="K43" i="24"/>
  <c r="O43" i="24" s="1"/>
  <c r="I43" i="24"/>
  <c r="F43" i="24"/>
  <c r="D43" i="24"/>
  <c r="B43" i="24"/>
  <c r="B36" i="24"/>
  <c r="M36" i="24"/>
  <c r="K36" i="24"/>
  <c r="I36" i="24"/>
  <c r="F36" i="24"/>
  <c r="D36" i="24"/>
  <c r="N39" i="24"/>
  <c r="L39" i="24"/>
  <c r="J39" i="24"/>
  <c r="G39" i="24"/>
  <c r="E39" i="24"/>
  <c r="C39" i="24"/>
  <c r="N38" i="24"/>
  <c r="L38" i="24"/>
  <c r="J38" i="24"/>
  <c r="G38" i="24"/>
  <c r="E38" i="24"/>
  <c r="C38" i="24"/>
  <c r="N37" i="24"/>
  <c r="L37" i="24"/>
  <c r="J37" i="24"/>
  <c r="G37" i="24"/>
  <c r="E37" i="24"/>
  <c r="C37" i="24"/>
  <c r="N36" i="24"/>
  <c r="N40" i="24" s="1"/>
  <c r="L36" i="24"/>
  <c r="L40" i="24" s="1"/>
  <c r="J36" i="24"/>
  <c r="J40" i="24" s="1"/>
  <c r="G36" i="24"/>
  <c r="G40" i="24" s="1"/>
  <c r="E36" i="24"/>
  <c r="E40" i="24" s="1"/>
  <c r="C36" i="24"/>
  <c r="C40" i="24" s="1"/>
  <c r="M39" i="24"/>
  <c r="K39" i="24"/>
  <c r="O39" i="24" s="1"/>
  <c r="I39" i="24"/>
  <c r="F39" i="24"/>
  <c r="D39" i="24"/>
  <c r="B39" i="24"/>
  <c r="M38" i="24"/>
  <c r="K38" i="24"/>
  <c r="O38" i="24" s="1"/>
  <c r="I38" i="24"/>
  <c r="F38" i="24"/>
  <c r="D38" i="24"/>
  <c r="B38" i="24"/>
  <c r="M37" i="24"/>
  <c r="K37" i="24"/>
  <c r="O37" i="24" s="1"/>
  <c r="I37" i="24"/>
  <c r="F37" i="24"/>
  <c r="D37" i="24"/>
  <c r="B37" i="24"/>
  <c r="B30" i="24"/>
  <c r="M30" i="24"/>
  <c r="K30" i="24"/>
  <c r="I30" i="24"/>
  <c r="F30" i="24"/>
  <c r="D30" i="24"/>
  <c r="N33" i="24"/>
  <c r="G33" i="24"/>
  <c r="N32" i="24"/>
  <c r="G32" i="24"/>
  <c r="N31" i="24"/>
  <c r="L31" i="24"/>
  <c r="J31" i="24"/>
  <c r="G31" i="24"/>
  <c r="E31" i="24"/>
  <c r="C31" i="24"/>
  <c r="N30" i="24"/>
  <c r="L30" i="24"/>
  <c r="L34" i="24" s="1"/>
  <c r="J30" i="24"/>
  <c r="G30" i="24"/>
  <c r="G34" i="24" s="1"/>
  <c r="E30" i="24"/>
  <c r="C30" i="24"/>
  <c r="M33" i="24"/>
  <c r="F33" i="24"/>
  <c r="M32" i="24"/>
  <c r="F32" i="24"/>
  <c r="M31" i="24"/>
  <c r="K31" i="24"/>
  <c r="F31" i="24"/>
  <c r="D31" i="24"/>
  <c r="B24" i="24"/>
  <c r="M24" i="24"/>
  <c r="K24" i="24"/>
  <c r="I24" i="24"/>
  <c r="F24" i="24"/>
  <c r="N27" i="24"/>
  <c r="G27" i="24"/>
  <c r="N26" i="24"/>
  <c r="L26" i="24"/>
  <c r="J26" i="24"/>
  <c r="G26" i="24"/>
  <c r="E26" i="24"/>
  <c r="C26" i="24"/>
  <c r="N25" i="24"/>
  <c r="L25" i="24"/>
  <c r="J25" i="24"/>
  <c r="G25" i="24"/>
  <c r="E25" i="24"/>
  <c r="C25" i="24"/>
  <c r="N24" i="24"/>
  <c r="N28" i="24" s="1"/>
  <c r="L24" i="24"/>
  <c r="J24" i="24"/>
  <c r="G24" i="24"/>
  <c r="G28" i="24" s="1"/>
  <c r="E24" i="24"/>
  <c r="C24" i="24"/>
  <c r="M27" i="24"/>
  <c r="F27" i="24"/>
  <c r="M26" i="24"/>
  <c r="K26" i="24"/>
  <c r="I26" i="24"/>
  <c r="F26" i="24"/>
  <c r="D26" i="24"/>
  <c r="B26" i="24"/>
  <c r="M25" i="24"/>
  <c r="K25" i="24"/>
  <c r="O25" i="24" s="1"/>
  <c r="I25" i="24"/>
  <c r="F25" i="24"/>
  <c r="D25" i="24"/>
  <c r="B25" i="24"/>
  <c r="N18" i="24"/>
  <c r="L18" i="24"/>
  <c r="J18" i="24"/>
  <c r="G18" i="24"/>
  <c r="E18" i="24"/>
  <c r="C18" i="24"/>
  <c r="M21" i="24"/>
  <c r="K21" i="24"/>
  <c r="I21" i="24"/>
  <c r="F21" i="24"/>
  <c r="N20" i="24"/>
  <c r="L20" i="24"/>
  <c r="J20" i="24"/>
  <c r="G20" i="24"/>
  <c r="E20" i="24"/>
  <c r="C20" i="24"/>
  <c r="N19" i="24"/>
  <c r="L19" i="24"/>
  <c r="J19" i="24"/>
  <c r="G19" i="24"/>
  <c r="E19" i="24"/>
  <c r="C19" i="24"/>
  <c r="B18" i="24"/>
  <c r="M18" i="24"/>
  <c r="K18" i="24"/>
  <c r="I18" i="24"/>
  <c r="F18" i="24"/>
  <c r="D18" i="24"/>
  <c r="N21" i="24"/>
  <c r="L21" i="24"/>
  <c r="G21" i="24"/>
  <c r="E21" i="24"/>
  <c r="B21" i="24"/>
  <c r="M20" i="24"/>
  <c r="K20" i="24"/>
  <c r="I20" i="24"/>
  <c r="F20" i="24"/>
  <c r="D20" i="24"/>
  <c r="H20" i="24" s="1"/>
  <c r="B20" i="24"/>
  <c r="M19" i="24"/>
  <c r="K19" i="24"/>
  <c r="I19" i="24"/>
  <c r="F19" i="24"/>
  <c r="D19" i="24"/>
  <c r="H19" i="24" s="1"/>
  <c r="B19" i="24"/>
  <c r="M98" i="21"/>
  <c r="M97" i="21"/>
  <c r="D81" i="24"/>
  <c r="H81" i="24" s="1"/>
  <c r="D80" i="24"/>
  <c r="L82" i="24"/>
  <c r="K81" i="24"/>
  <c r="K80" i="24"/>
  <c r="O80" i="24" s="1"/>
  <c r="C63" i="24"/>
  <c r="C32" i="24"/>
  <c r="J32" i="24"/>
  <c r="I62" i="24"/>
  <c r="J63" i="24"/>
  <c r="J62" i="24"/>
  <c r="I64" i="21"/>
  <c r="I63" i="24"/>
  <c r="C51" i="24"/>
  <c r="B63" i="24"/>
  <c r="C62" i="24"/>
  <c r="I46" i="24"/>
  <c r="C27" i="24"/>
  <c r="B27" i="24"/>
  <c r="J27" i="24"/>
  <c r="I27" i="24"/>
  <c r="C69" i="24"/>
  <c r="B69" i="24"/>
  <c r="I69" i="24"/>
  <c r="I70" i="24" s="1"/>
  <c r="K69" i="24"/>
  <c r="C57" i="24"/>
  <c r="C56" i="24"/>
  <c r="K56" i="24"/>
  <c r="O56" i="24" s="1"/>
  <c r="K57" i="24"/>
  <c r="O57" i="24" s="1"/>
  <c r="K45" i="24"/>
  <c r="O45" i="24" s="1"/>
  <c r="J44" i="24"/>
  <c r="K33" i="24"/>
  <c r="C87" i="24"/>
  <c r="J87" i="24"/>
  <c r="C21" i="24"/>
  <c r="J21" i="24"/>
  <c r="L51" i="24"/>
  <c r="L50" i="24"/>
  <c r="L98" i="24" s="1"/>
  <c r="K51" i="24"/>
  <c r="K50" i="24"/>
  <c r="K49" i="24"/>
  <c r="K48" i="24"/>
  <c r="E27" i="24"/>
  <c r="L27" i="24"/>
  <c r="D27" i="24"/>
  <c r="K27" i="24"/>
  <c r="O27" i="24" s="1"/>
  <c r="E51" i="24"/>
  <c r="E50" i="24"/>
  <c r="E49" i="24"/>
  <c r="E48" i="24"/>
  <c r="D51" i="24"/>
  <c r="D50" i="24"/>
  <c r="H50" i="24" s="1"/>
  <c r="D49" i="24"/>
  <c r="H93" i="24"/>
  <c r="C94" i="24"/>
  <c r="J94" i="24"/>
  <c r="I100" i="23"/>
  <c r="N99" i="21"/>
  <c r="N98" i="21"/>
  <c r="F96" i="21"/>
  <c r="M99" i="21"/>
  <c r="I98" i="21"/>
  <c r="G76" i="21"/>
  <c r="G96" i="21"/>
  <c r="K16" i="22"/>
  <c r="O16" i="22" s="1"/>
  <c r="L16" i="22"/>
  <c r="L100" i="22" s="1"/>
  <c r="N16" i="22"/>
  <c r="N100" i="22" s="1"/>
  <c r="F16" i="21"/>
  <c r="M16" i="21"/>
  <c r="L16" i="21"/>
  <c r="I96" i="21"/>
  <c r="N100" i="23"/>
  <c r="M100" i="23"/>
  <c r="P40" i="21"/>
  <c r="K97" i="21"/>
  <c r="J96" i="21"/>
  <c r="L96" i="21"/>
  <c r="D96" i="21" s="1"/>
  <c r="P12" i="21"/>
  <c r="J97" i="21"/>
  <c r="L97" i="21"/>
  <c r="P13" i="21"/>
  <c r="J98" i="21"/>
  <c r="L98" i="21"/>
  <c r="H98" i="21" s="1"/>
  <c r="J99" i="21"/>
  <c r="L99" i="21"/>
  <c r="P36" i="21"/>
  <c r="P48" i="21"/>
  <c r="P50" i="21"/>
  <c r="P60" i="21"/>
  <c r="J70" i="21"/>
  <c r="L70" i="21"/>
  <c r="K76" i="21"/>
  <c r="O76" i="21" s="1"/>
  <c r="P72" i="21"/>
  <c r="P88" i="21"/>
  <c r="P64" i="21"/>
  <c r="K70" i="21"/>
  <c r="D76" i="21"/>
  <c r="L82" i="21"/>
  <c r="P84" i="21"/>
  <c r="K90" i="21"/>
  <c r="K96" i="21" s="1"/>
  <c r="O96" i="21" s="1"/>
  <c r="P40" i="22"/>
  <c r="P12" i="22"/>
  <c r="P14" i="22"/>
  <c r="P15" i="22"/>
  <c r="I16" i="22"/>
  <c r="I100" i="22" s="1"/>
  <c r="P36" i="22"/>
  <c r="P48" i="22"/>
  <c r="P50" i="22"/>
  <c r="P60" i="22"/>
  <c r="P72" i="22"/>
  <c r="P84" i="22"/>
  <c r="P64" i="22"/>
  <c r="P16" i="23"/>
  <c r="P40" i="23"/>
  <c r="K99" i="23"/>
  <c r="O99" i="23" s="1"/>
  <c r="J96" i="23"/>
  <c r="L96" i="23"/>
  <c r="P12" i="23"/>
  <c r="J97" i="23"/>
  <c r="L97" i="23"/>
  <c r="J98" i="23"/>
  <c r="L98" i="23"/>
  <c r="P14" i="23"/>
  <c r="J99" i="23"/>
  <c r="L99" i="23"/>
  <c r="P15" i="23"/>
  <c r="P36" i="23"/>
  <c r="P48" i="23"/>
  <c r="P50" i="23"/>
  <c r="P60" i="23"/>
  <c r="P72" i="23"/>
  <c r="P88" i="23"/>
  <c r="K97" i="23"/>
  <c r="O97" i="23" s="1"/>
  <c r="P64" i="23"/>
  <c r="P84" i="23"/>
  <c r="J16" i="24"/>
  <c r="L16" i="24"/>
  <c r="P18" i="24"/>
  <c r="P24" i="24"/>
  <c r="P30" i="24"/>
  <c r="P42" i="24"/>
  <c r="P54" i="24"/>
  <c r="P72" i="24"/>
  <c r="P84" i="24"/>
  <c r="N99" i="20"/>
  <c r="M99" i="20"/>
  <c r="G99" i="20"/>
  <c r="F99" i="20"/>
  <c r="B99" i="20"/>
  <c r="N98" i="20"/>
  <c r="M98" i="20"/>
  <c r="G98" i="20"/>
  <c r="F98" i="20"/>
  <c r="B98" i="20"/>
  <c r="N97" i="20"/>
  <c r="M97" i="20"/>
  <c r="G97" i="20"/>
  <c r="F97" i="20"/>
  <c r="E97" i="20"/>
  <c r="B97" i="20"/>
  <c r="N96" i="20"/>
  <c r="M96" i="20"/>
  <c r="G96" i="20"/>
  <c r="F96" i="20"/>
  <c r="E96" i="20"/>
  <c r="C96" i="20"/>
  <c r="B96" i="20"/>
  <c r="N94" i="20"/>
  <c r="M94" i="20"/>
  <c r="G94" i="20"/>
  <c r="F94" i="20"/>
  <c r="E94" i="20"/>
  <c r="C94" i="20"/>
  <c r="B94" i="20"/>
  <c r="L93" i="20"/>
  <c r="K93" i="20"/>
  <c r="P93" i="20" s="1"/>
  <c r="J93" i="20"/>
  <c r="I93" i="20"/>
  <c r="D93" i="20"/>
  <c r="L92" i="20"/>
  <c r="K92" i="20"/>
  <c r="P92" i="20" s="1"/>
  <c r="J92" i="20"/>
  <c r="I92" i="20"/>
  <c r="D92" i="20"/>
  <c r="L91" i="20"/>
  <c r="K91" i="20"/>
  <c r="P91" i="20" s="1"/>
  <c r="J91" i="20"/>
  <c r="I91" i="20"/>
  <c r="D91" i="20"/>
  <c r="L90" i="20"/>
  <c r="L94" i="20" s="1"/>
  <c r="K90" i="20"/>
  <c r="K94" i="20" s="1"/>
  <c r="J90" i="20"/>
  <c r="J94" i="20" s="1"/>
  <c r="I90" i="20"/>
  <c r="I94" i="20" s="1"/>
  <c r="D90" i="20"/>
  <c r="N88" i="20"/>
  <c r="M88" i="20"/>
  <c r="G88" i="20"/>
  <c r="F88" i="20"/>
  <c r="E88" i="20"/>
  <c r="C88" i="20"/>
  <c r="B88" i="20"/>
  <c r="P87" i="20"/>
  <c r="P86" i="20"/>
  <c r="P85" i="20"/>
  <c r="L88" i="20"/>
  <c r="J88" i="20"/>
  <c r="I88" i="20"/>
  <c r="D88" i="20"/>
  <c r="N82" i="20"/>
  <c r="M82" i="20"/>
  <c r="G82" i="20"/>
  <c r="F82" i="20"/>
  <c r="E82" i="20"/>
  <c r="C82" i="20"/>
  <c r="B82" i="20"/>
  <c r="P81" i="20"/>
  <c r="P80" i="20"/>
  <c r="P79" i="20"/>
  <c r="L82" i="20"/>
  <c r="K82" i="20"/>
  <c r="J82" i="20"/>
  <c r="I82" i="20"/>
  <c r="N76" i="20"/>
  <c r="M76" i="20"/>
  <c r="G76" i="20"/>
  <c r="F76" i="20"/>
  <c r="E76" i="20"/>
  <c r="C76" i="20"/>
  <c r="B76" i="20"/>
  <c r="P75" i="20"/>
  <c r="P74" i="20"/>
  <c r="P73" i="20"/>
  <c r="L76" i="20"/>
  <c r="J76" i="20"/>
  <c r="I76" i="20"/>
  <c r="D76" i="20"/>
  <c r="N70" i="20"/>
  <c r="M70" i="20"/>
  <c r="G70" i="20"/>
  <c r="F70" i="20"/>
  <c r="E70" i="20"/>
  <c r="C70" i="20"/>
  <c r="B70" i="20"/>
  <c r="P69" i="20"/>
  <c r="P68" i="20"/>
  <c r="P67" i="20"/>
  <c r="J70" i="20"/>
  <c r="I70" i="20"/>
  <c r="N64" i="20"/>
  <c r="M64" i="20"/>
  <c r="G64" i="20"/>
  <c r="F64" i="20"/>
  <c r="E64" i="20"/>
  <c r="C64" i="20"/>
  <c r="B64" i="20"/>
  <c r="P63" i="20"/>
  <c r="P62" i="20"/>
  <c r="P61" i="20"/>
  <c r="L64" i="20"/>
  <c r="K64" i="20"/>
  <c r="J64" i="20"/>
  <c r="I64" i="20"/>
  <c r="N58" i="20"/>
  <c r="M58" i="20"/>
  <c r="G58" i="20"/>
  <c r="F58" i="20"/>
  <c r="E58" i="20"/>
  <c r="C58" i="20"/>
  <c r="B58" i="20"/>
  <c r="P57" i="20"/>
  <c r="P56" i="20"/>
  <c r="P55" i="20"/>
  <c r="L58" i="20"/>
  <c r="J58" i="20"/>
  <c r="I58" i="20"/>
  <c r="N52" i="20"/>
  <c r="M52" i="20"/>
  <c r="G52" i="20"/>
  <c r="F52" i="20"/>
  <c r="E52" i="20"/>
  <c r="C52" i="20"/>
  <c r="B52" i="20"/>
  <c r="P51" i="20"/>
  <c r="P50" i="20"/>
  <c r="J52" i="20"/>
  <c r="P49" i="20"/>
  <c r="K52" i="20"/>
  <c r="I52" i="20"/>
  <c r="N46" i="20"/>
  <c r="M46" i="20"/>
  <c r="G46" i="20"/>
  <c r="F46" i="20"/>
  <c r="E46" i="20"/>
  <c r="C46" i="20"/>
  <c r="B46" i="20"/>
  <c r="P45" i="20"/>
  <c r="P44" i="20"/>
  <c r="P43" i="20"/>
  <c r="L46" i="20"/>
  <c r="J46" i="20"/>
  <c r="I46" i="20"/>
  <c r="N40" i="20"/>
  <c r="M40" i="20"/>
  <c r="L40" i="20"/>
  <c r="J40" i="20"/>
  <c r="G40" i="20"/>
  <c r="F40" i="20"/>
  <c r="E40" i="20"/>
  <c r="C40" i="20"/>
  <c r="B40" i="20"/>
  <c r="P39" i="20"/>
  <c r="P38" i="20"/>
  <c r="P37" i="20"/>
  <c r="K40" i="20"/>
  <c r="I40" i="20"/>
  <c r="N34" i="20"/>
  <c r="M34" i="20"/>
  <c r="I34" i="20"/>
  <c r="G34" i="20"/>
  <c r="F34" i="20"/>
  <c r="E34" i="20"/>
  <c r="C34" i="20"/>
  <c r="B34" i="20"/>
  <c r="P33" i="20"/>
  <c r="P32" i="20"/>
  <c r="P31" i="20"/>
  <c r="L34" i="20"/>
  <c r="J34" i="20"/>
  <c r="N28" i="20"/>
  <c r="M28" i="20"/>
  <c r="G28" i="20"/>
  <c r="F28" i="20"/>
  <c r="E28" i="20"/>
  <c r="D28" i="20"/>
  <c r="C28" i="20"/>
  <c r="B28" i="20"/>
  <c r="P27" i="20"/>
  <c r="P26" i="20"/>
  <c r="P25" i="20"/>
  <c r="J28" i="20"/>
  <c r="I28" i="20"/>
  <c r="N22" i="20"/>
  <c r="M22" i="20"/>
  <c r="G22" i="20"/>
  <c r="F22" i="20"/>
  <c r="E22" i="20"/>
  <c r="C22" i="20"/>
  <c r="B22" i="20"/>
  <c r="P21" i="20"/>
  <c r="P20" i="20"/>
  <c r="P19" i="20"/>
  <c r="L22" i="20"/>
  <c r="J22" i="20"/>
  <c r="I22" i="20"/>
  <c r="D22" i="20"/>
  <c r="I99" i="20"/>
  <c r="I98" i="20"/>
  <c r="I97" i="20"/>
  <c r="C110" i="19"/>
  <c r="E110" i="19"/>
  <c r="G110" i="19" s="1"/>
  <c r="C111" i="19"/>
  <c r="D111" i="19"/>
  <c r="E111" i="19"/>
  <c r="D109" i="19"/>
  <c r="E109" i="19"/>
  <c r="C109" i="19"/>
  <c r="F111" i="19"/>
  <c r="C87" i="19"/>
  <c r="D87" i="19"/>
  <c r="E87" i="19"/>
  <c r="C88" i="19"/>
  <c r="D88" i="19"/>
  <c r="E88" i="19"/>
  <c r="D86" i="19"/>
  <c r="E86" i="19"/>
  <c r="C86" i="19"/>
  <c r="C81" i="19"/>
  <c r="D81" i="19"/>
  <c r="E81" i="19"/>
  <c r="C82" i="19"/>
  <c r="D82" i="19"/>
  <c r="E82" i="19"/>
  <c r="D80" i="19"/>
  <c r="E80" i="19"/>
  <c r="C80" i="19"/>
  <c r="C74" i="19"/>
  <c r="D74" i="19"/>
  <c r="E74" i="19"/>
  <c r="C75" i="19"/>
  <c r="D75" i="19"/>
  <c r="E75" i="19"/>
  <c r="D73" i="19"/>
  <c r="E73" i="19"/>
  <c r="C73" i="19"/>
  <c r="C68" i="19"/>
  <c r="D68" i="19"/>
  <c r="C69" i="19"/>
  <c r="D69" i="19"/>
  <c r="E69" i="19"/>
  <c r="D67" i="19"/>
  <c r="C67" i="19"/>
  <c r="C61" i="19"/>
  <c r="D61" i="19"/>
  <c r="E61" i="19"/>
  <c r="C62" i="19"/>
  <c r="D62" i="19"/>
  <c r="E62" i="19"/>
  <c r="D60" i="19"/>
  <c r="E60" i="19"/>
  <c r="C60" i="19"/>
  <c r="C55" i="19"/>
  <c r="D55" i="19"/>
  <c r="E55" i="19"/>
  <c r="C56" i="19"/>
  <c r="D56" i="19"/>
  <c r="E56" i="19"/>
  <c r="D54" i="19"/>
  <c r="E54" i="19"/>
  <c r="C54" i="19"/>
  <c r="C48" i="19"/>
  <c r="D48" i="19"/>
  <c r="C49" i="19"/>
  <c r="D49" i="19"/>
  <c r="F49" i="19"/>
  <c r="D47" i="19"/>
  <c r="G47" i="19" s="1"/>
  <c r="C47" i="19"/>
  <c r="C42" i="19"/>
  <c r="D42" i="19"/>
  <c r="E42" i="19"/>
  <c r="C43" i="19"/>
  <c r="D43" i="19"/>
  <c r="E43" i="19"/>
  <c r="D41" i="19"/>
  <c r="E41" i="19"/>
  <c r="C41" i="19"/>
  <c r="F41" i="19" s="1"/>
  <c r="F48" i="19"/>
  <c r="G42" i="19"/>
  <c r="C35" i="19"/>
  <c r="C36" i="19"/>
  <c r="D36" i="19"/>
  <c r="D34" i="19"/>
  <c r="C29" i="19"/>
  <c r="D29" i="19"/>
  <c r="E29" i="19"/>
  <c r="C30" i="19"/>
  <c r="D30" i="19"/>
  <c r="E30" i="19"/>
  <c r="D28" i="19"/>
  <c r="E28" i="19"/>
  <c r="C28" i="19"/>
  <c r="C21" i="19"/>
  <c r="D21" i="19"/>
  <c r="E21" i="19"/>
  <c r="C22" i="19"/>
  <c r="D22" i="19"/>
  <c r="E22" i="19"/>
  <c r="F22" i="19" s="1"/>
  <c r="C23" i="19"/>
  <c r="D23" i="19"/>
  <c r="E23" i="19"/>
  <c r="C24" i="19"/>
  <c r="D24" i="19"/>
  <c r="E24" i="19"/>
  <c r="F24" i="19" s="1"/>
  <c r="D20" i="19"/>
  <c r="E20" i="19"/>
  <c r="F12" i="19"/>
  <c r="F13" i="19"/>
  <c r="F14" i="19"/>
  <c r="F15" i="19"/>
  <c r="G11" i="19"/>
  <c r="G74" i="19"/>
  <c r="F68" i="19"/>
  <c r="F62" i="19"/>
  <c r="F43" i="19"/>
  <c r="G15" i="19"/>
  <c r="G14" i="19"/>
  <c r="G13" i="19"/>
  <c r="G12" i="19"/>
  <c r="F11" i="19"/>
  <c r="O26" i="24" l="1"/>
  <c r="O85" i="24"/>
  <c r="O86" i="24"/>
  <c r="O87" i="24"/>
  <c r="I98" i="24"/>
  <c r="G86" i="19"/>
  <c r="G88" i="19"/>
  <c r="O81" i="24"/>
  <c r="O72" i="24"/>
  <c r="O94" i="24"/>
  <c r="O24" i="24"/>
  <c r="O40" i="20"/>
  <c r="O36" i="24"/>
  <c r="O78" i="24"/>
  <c r="O82" i="20"/>
  <c r="O64" i="20"/>
  <c r="O62" i="24"/>
  <c r="O63" i="24"/>
  <c r="O60" i="24"/>
  <c r="O54" i="24"/>
  <c r="O97" i="21"/>
  <c r="H94" i="24"/>
  <c r="E28" i="24"/>
  <c r="I28" i="24"/>
  <c r="G60" i="19"/>
  <c r="H49" i="24"/>
  <c r="J52" i="24"/>
  <c r="G41" i="19"/>
  <c r="G43" i="19"/>
  <c r="B64" i="24"/>
  <c r="H63" i="24"/>
  <c r="F21" i="19"/>
  <c r="K100" i="22"/>
  <c r="O100" i="22" s="1"/>
  <c r="I82" i="24"/>
  <c r="E82" i="24"/>
  <c r="F23" i="19"/>
  <c r="G46" i="24"/>
  <c r="E57" i="24"/>
  <c r="E58" i="24" s="1"/>
  <c r="E52" i="21"/>
  <c r="E44" i="24"/>
  <c r="E45" i="24"/>
  <c r="E32" i="24"/>
  <c r="E33" i="24"/>
  <c r="E28" i="21"/>
  <c r="H97" i="21"/>
  <c r="H96" i="21"/>
  <c r="E69" i="24"/>
  <c r="H37" i="24"/>
  <c r="H38" i="24"/>
  <c r="H39" i="24"/>
  <c r="E76" i="24"/>
  <c r="E97" i="24"/>
  <c r="F100" i="21"/>
  <c r="B28" i="24"/>
  <c r="H51" i="24"/>
  <c r="G97" i="24"/>
  <c r="L97" i="24"/>
  <c r="C96" i="24"/>
  <c r="F54" i="19"/>
  <c r="G87" i="19"/>
  <c r="G36" i="19"/>
  <c r="H61" i="24"/>
  <c r="J76" i="24"/>
  <c r="F42" i="19"/>
  <c r="G35" i="19"/>
  <c r="G99" i="24"/>
  <c r="H31" i="24"/>
  <c r="F28" i="19"/>
  <c r="E64" i="24"/>
  <c r="F86" i="19"/>
  <c r="C28" i="24"/>
  <c r="H25" i="24"/>
  <c r="F73" i="19"/>
  <c r="G75" i="19"/>
  <c r="F60" i="19"/>
  <c r="G62" i="19"/>
  <c r="G61" i="19"/>
  <c r="F47" i="19"/>
  <c r="J28" i="24"/>
  <c r="F55" i="19"/>
  <c r="F99" i="24"/>
  <c r="N52" i="24"/>
  <c r="G54" i="19"/>
  <c r="C52" i="24"/>
  <c r="C97" i="24"/>
  <c r="G28" i="19"/>
  <c r="H79" i="24"/>
  <c r="F80" i="19"/>
  <c r="G49" i="19"/>
  <c r="H43" i="24"/>
  <c r="B82" i="24"/>
  <c r="F97" i="24"/>
  <c r="B98" i="24"/>
  <c r="F98" i="24"/>
  <c r="H67" i="24"/>
  <c r="H68" i="24"/>
  <c r="E96" i="24"/>
  <c r="G98" i="24"/>
  <c r="J82" i="24"/>
  <c r="H74" i="24"/>
  <c r="C76" i="24"/>
  <c r="G76" i="24"/>
  <c r="L76" i="24"/>
  <c r="F82" i="19"/>
  <c r="G73" i="19"/>
  <c r="M97" i="24"/>
  <c r="G52" i="24"/>
  <c r="M98" i="24"/>
  <c r="F110" i="19"/>
  <c r="F88" i="19"/>
  <c r="F69" i="19"/>
  <c r="K64" i="24"/>
  <c r="P62" i="24"/>
  <c r="P63" i="24"/>
  <c r="K46" i="24"/>
  <c r="P44" i="24"/>
  <c r="F36" i="19"/>
  <c r="P32" i="24"/>
  <c r="P21" i="24"/>
  <c r="H26" i="24"/>
  <c r="G48" i="19"/>
  <c r="B46" i="24"/>
  <c r="H55" i="24"/>
  <c r="F109" i="19"/>
  <c r="G109" i="19"/>
  <c r="G111" i="19"/>
  <c r="E88" i="24"/>
  <c r="L88" i="24"/>
  <c r="F88" i="24"/>
  <c r="M88" i="24"/>
  <c r="B88" i="24"/>
  <c r="K88" i="24"/>
  <c r="P87" i="24"/>
  <c r="G88" i="24"/>
  <c r="H85" i="24"/>
  <c r="P85" i="24"/>
  <c r="H86" i="24"/>
  <c r="P86" i="24"/>
  <c r="D88" i="24"/>
  <c r="I88" i="24"/>
  <c r="N88" i="24"/>
  <c r="G82" i="24"/>
  <c r="H78" i="24"/>
  <c r="F82" i="24"/>
  <c r="M82" i="24"/>
  <c r="P79" i="24"/>
  <c r="P73" i="24"/>
  <c r="P74" i="24"/>
  <c r="I76" i="24"/>
  <c r="B76" i="24"/>
  <c r="G80" i="19"/>
  <c r="G82" i="19"/>
  <c r="G81" i="19"/>
  <c r="F81" i="19"/>
  <c r="P75" i="24"/>
  <c r="D76" i="24"/>
  <c r="H76" i="24" s="1"/>
  <c r="H72" i="24"/>
  <c r="F76" i="24"/>
  <c r="K76" i="24"/>
  <c r="O76" i="24" s="1"/>
  <c r="M76" i="24"/>
  <c r="P67" i="24"/>
  <c r="P68" i="24"/>
  <c r="F75" i="19"/>
  <c r="H66" i="24"/>
  <c r="F70" i="24"/>
  <c r="P66" i="24"/>
  <c r="M70" i="24"/>
  <c r="F67" i="19"/>
  <c r="G67" i="19"/>
  <c r="G69" i="19"/>
  <c r="G68" i="19"/>
  <c r="D64" i="24"/>
  <c r="M99" i="24"/>
  <c r="J96" i="24"/>
  <c r="G64" i="24"/>
  <c r="H60" i="24"/>
  <c r="F64" i="24"/>
  <c r="M64" i="24"/>
  <c r="P61" i="24"/>
  <c r="P55" i="24"/>
  <c r="H54" i="24"/>
  <c r="F58" i="24"/>
  <c r="M58" i="24"/>
  <c r="F52" i="24"/>
  <c r="M52" i="24"/>
  <c r="L52" i="24"/>
  <c r="P43" i="24"/>
  <c r="N46" i="24"/>
  <c r="H42" i="24"/>
  <c r="F46" i="24"/>
  <c r="M46" i="24"/>
  <c r="M100" i="21"/>
  <c r="D40" i="24"/>
  <c r="H40" i="24" s="1"/>
  <c r="H36" i="24"/>
  <c r="F40" i="24"/>
  <c r="K40" i="24"/>
  <c r="O40" i="24" s="1"/>
  <c r="M40" i="24"/>
  <c r="P37" i="24"/>
  <c r="P38" i="24"/>
  <c r="P39" i="24"/>
  <c r="I40" i="24"/>
  <c r="B40" i="24"/>
  <c r="F34" i="19"/>
  <c r="G34" i="19"/>
  <c r="N99" i="24"/>
  <c r="J97" i="24"/>
  <c r="N97" i="24"/>
  <c r="N98" i="24"/>
  <c r="P31" i="24"/>
  <c r="N34" i="24"/>
  <c r="H30" i="24"/>
  <c r="F34" i="24"/>
  <c r="M34" i="24"/>
  <c r="F28" i="24"/>
  <c r="M28" i="24"/>
  <c r="F29" i="19"/>
  <c r="P25" i="24"/>
  <c r="P26" i="24"/>
  <c r="B22" i="24"/>
  <c r="G22" i="24"/>
  <c r="G96" i="24"/>
  <c r="L22" i="24"/>
  <c r="L96" i="24"/>
  <c r="P19" i="24"/>
  <c r="P20" i="24"/>
  <c r="H18" i="24"/>
  <c r="F22" i="24"/>
  <c r="F96" i="24"/>
  <c r="K22" i="24"/>
  <c r="M22" i="24"/>
  <c r="M96" i="24"/>
  <c r="I22" i="24"/>
  <c r="E22" i="24"/>
  <c r="N22" i="24"/>
  <c r="N96" i="24"/>
  <c r="P16" i="22"/>
  <c r="H80" i="24"/>
  <c r="D82" i="24"/>
  <c r="H82" i="24" s="1"/>
  <c r="P81" i="24"/>
  <c r="K82" i="24"/>
  <c r="O82" i="24" s="1"/>
  <c r="P80" i="24"/>
  <c r="C34" i="24"/>
  <c r="J34" i="24"/>
  <c r="I64" i="24"/>
  <c r="J64" i="24"/>
  <c r="H62" i="24"/>
  <c r="C64" i="24"/>
  <c r="C70" i="24"/>
  <c r="B70" i="24"/>
  <c r="K70" i="24"/>
  <c r="P69" i="24"/>
  <c r="C58" i="24"/>
  <c r="H56" i="24"/>
  <c r="C98" i="24"/>
  <c r="P56" i="24"/>
  <c r="K58" i="24"/>
  <c r="O58" i="24" s="1"/>
  <c r="P57" i="24"/>
  <c r="P45" i="24"/>
  <c r="J46" i="24"/>
  <c r="J98" i="24"/>
  <c r="K34" i="24"/>
  <c r="P33" i="24"/>
  <c r="C88" i="24"/>
  <c r="H87" i="24"/>
  <c r="J88" i="24"/>
  <c r="C22" i="24"/>
  <c r="C99" i="24"/>
  <c r="J22" i="24"/>
  <c r="J99" i="24"/>
  <c r="P51" i="24"/>
  <c r="P50" i="24"/>
  <c r="E52" i="24"/>
  <c r="P49" i="24"/>
  <c r="K52" i="24"/>
  <c r="L28" i="24"/>
  <c r="L99" i="24"/>
  <c r="H27" i="24"/>
  <c r="K28" i="24"/>
  <c r="O28" i="24" s="1"/>
  <c r="P27" i="24"/>
  <c r="N100" i="21"/>
  <c r="F56" i="19"/>
  <c r="G29" i="19"/>
  <c r="G100" i="21"/>
  <c r="F87" i="19"/>
  <c r="F74" i="19"/>
  <c r="F61" i="19"/>
  <c r="G56" i="19"/>
  <c r="G55" i="19"/>
  <c r="F35" i="19"/>
  <c r="F20" i="19"/>
  <c r="G20" i="19"/>
  <c r="G24" i="19"/>
  <c r="G23" i="19"/>
  <c r="G22" i="19"/>
  <c r="G21" i="19"/>
  <c r="I16" i="21"/>
  <c r="B96" i="24"/>
  <c r="B16" i="24"/>
  <c r="I96" i="20"/>
  <c r="I100" i="20" s="1"/>
  <c r="D97" i="20"/>
  <c r="H97" i="20" s="1"/>
  <c r="D99" i="20"/>
  <c r="H99" i="20" s="1"/>
  <c r="C100" i="20"/>
  <c r="F100" i="20"/>
  <c r="M100" i="20"/>
  <c r="D98" i="20"/>
  <c r="H98" i="20" s="1"/>
  <c r="B100" i="20"/>
  <c r="D96" i="20"/>
  <c r="H96" i="20" s="1"/>
  <c r="G100" i="20"/>
  <c r="N100" i="20"/>
  <c r="P96" i="21"/>
  <c r="P70" i="21"/>
  <c r="K82" i="21"/>
  <c r="O82" i="21" s="1"/>
  <c r="P78" i="21"/>
  <c r="K98" i="21"/>
  <c r="O98" i="21" s="1"/>
  <c r="P76" i="21"/>
  <c r="K58" i="21"/>
  <c r="O58" i="21" s="1"/>
  <c r="P54" i="21"/>
  <c r="K46" i="21"/>
  <c r="O46" i="21" s="1"/>
  <c r="P42" i="21"/>
  <c r="P24" i="21"/>
  <c r="K28" i="21"/>
  <c r="O28" i="21" s="1"/>
  <c r="J100" i="21"/>
  <c r="P97" i="21"/>
  <c r="K94" i="21"/>
  <c r="P90" i="21"/>
  <c r="K34" i="21"/>
  <c r="P30" i="21"/>
  <c r="K22" i="21"/>
  <c r="P18" i="21"/>
  <c r="L100" i="21"/>
  <c r="K52" i="21"/>
  <c r="P90" i="22"/>
  <c r="P70" i="22"/>
  <c r="P97" i="22"/>
  <c r="P88" i="22"/>
  <c r="P76" i="22"/>
  <c r="P54" i="22"/>
  <c r="P42" i="22"/>
  <c r="P24" i="22"/>
  <c r="P78" i="22"/>
  <c r="P30" i="22"/>
  <c r="P18" i="22"/>
  <c r="P99" i="22"/>
  <c r="P90" i="23"/>
  <c r="P18" i="23"/>
  <c r="P70" i="23"/>
  <c r="P97" i="23"/>
  <c r="P76" i="23"/>
  <c r="P54" i="23"/>
  <c r="P42" i="23"/>
  <c r="P24" i="23"/>
  <c r="L100" i="23"/>
  <c r="K98" i="23"/>
  <c r="O98" i="23" s="1"/>
  <c r="P78" i="23"/>
  <c r="K96" i="23"/>
  <c r="O96" i="23" s="1"/>
  <c r="P30" i="23"/>
  <c r="J100" i="23"/>
  <c r="P99" i="23"/>
  <c r="P76" i="24"/>
  <c r="P78" i="24"/>
  <c r="P70" i="24"/>
  <c r="P48" i="24"/>
  <c r="K98" i="24"/>
  <c r="P14" i="24"/>
  <c r="P60" i="24"/>
  <c r="P36" i="24"/>
  <c r="P90" i="24"/>
  <c r="K99" i="24"/>
  <c r="P15" i="24"/>
  <c r="K97" i="24"/>
  <c r="O97" i="24" s="1"/>
  <c r="P13" i="24"/>
  <c r="K96" i="24"/>
  <c r="O96" i="24" s="1"/>
  <c r="P12" i="24"/>
  <c r="K16" i="24"/>
  <c r="O16" i="24" s="1"/>
  <c r="K28" i="20"/>
  <c r="O28" i="20" s="1"/>
  <c r="P24" i="20"/>
  <c r="P40" i="20"/>
  <c r="P64" i="20"/>
  <c r="P52" i="20"/>
  <c r="K97" i="20"/>
  <c r="K98" i="20"/>
  <c r="K99" i="20"/>
  <c r="L28" i="20"/>
  <c r="D40" i="20"/>
  <c r="D52" i="20"/>
  <c r="L52" i="20"/>
  <c r="D64" i="20"/>
  <c r="L70" i="20"/>
  <c r="P82" i="20"/>
  <c r="P94" i="20"/>
  <c r="J96" i="20"/>
  <c r="L96" i="20"/>
  <c r="P12" i="20"/>
  <c r="J97" i="20"/>
  <c r="L97" i="20"/>
  <c r="P13" i="20"/>
  <c r="J98" i="20"/>
  <c r="L98" i="20"/>
  <c r="P14" i="20"/>
  <c r="J99" i="20"/>
  <c r="L99" i="20"/>
  <c r="P15" i="20"/>
  <c r="K96" i="20"/>
  <c r="O96" i="20" s="1"/>
  <c r="P36" i="20"/>
  <c r="P48" i="20"/>
  <c r="P60" i="20"/>
  <c r="D82" i="20"/>
  <c r="D94" i="20"/>
  <c r="E100" i="20"/>
  <c r="P78" i="20"/>
  <c r="P90" i="20"/>
  <c r="O88" i="24" l="1"/>
  <c r="O98" i="24"/>
  <c r="O46" i="24"/>
  <c r="O99" i="24"/>
  <c r="O64" i="24"/>
  <c r="O99" i="20"/>
  <c r="O97" i="20"/>
  <c r="O98" i="20"/>
  <c r="E98" i="24"/>
  <c r="E99" i="24"/>
  <c r="D99" i="24" s="1"/>
  <c r="H99" i="24" s="1"/>
  <c r="E34" i="24"/>
  <c r="D57" i="24"/>
  <c r="D58" i="20"/>
  <c r="D48" i="24"/>
  <c r="D52" i="21"/>
  <c r="D45" i="24"/>
  <c r="H45" i="24" s="1"/>
  <c r="D44" i="24"/>
  <c r="D46" i="20"/>
  <c r="E46" i="24"/>
  <c r="D33" i="24"/>
  <c r="H33" i="24" s="1"/>
  <c r="D32" i="24"/>
  <c r="D34" i="20"/>
  <c r="D28" i="21"/>
  <c r="D24" i="24"/>
  <c r="E70" i="24"/>
  <c r="D69" i="24"/>
  <c r="D70" i="20"/>
  <c r="D97" i="24"/>
  <c r="H97" i="24" s="1"/>
  <c r="D98" i="24"/>
  <c r="H98" i="24" s="1"/>
  <c r="H64" i="24"/>
  <c r="G100" i="24"/>
  <c r="H88" i="24"/>
  <c r="P88" i="24"/>
  <c r="P46" i="24"/>
  <c r="L100" i="24"/>
  <c r="P22" i="24"/>
  <c r="N100" i="24"/>
  <c r="M100" i="24"/>
  <c r="C100" i="24"/>
  <c r="D22" i="21"/>
  <c r="D21" i="24"/>
  <c r="D96" i="24"/>
  <c r="H96" i="24" s="1"/>
  <c r="F100" i="24"/>
  <c r="P58" i="24"/>
  <c r="J100" i="24"/>
  <c r="P34" i="24"/>
  <c r="P28" i="24"/>
  <c r="B16" i="21"/>
  <c r="P15" i="21"/>
  <c r="K16" i="21"/>
  <c r="O16" i="21" s="1"/>
  <c r="K99" i="21"/>
  <c r="O99" i="21" s="1"/>
  <c r="I16" i="24"/>
  <c r="I96" i="24"/>
  <c r="C16" i="21"/>
  <c r="E16" i="21"/>
  <c r="D16" i="21"/>
  <c r="D100" i="20"/>
  <c r="H100" i="20" s="1"/>
  <c r="P52" i="21"/>
  <c r="P46" i="21"/>
  <c r="P58" i="21"/>
  <c r="P22" i="21"/>
  <c r="P34" i="21"/>
  <c r="P94" i="21"/>
  <c r="P28" i="21"/>
  <c r="P98" i="21"/>
  <c r="P82" i="21"/>
  <c r="P96" i="22"/>
  <c r="P22" i="22"/>
  <c r="P34" i="22"/>
  <c r="P98" i="22"/>
  <c r="P28" i="22"/>
  <c r="P52" i="22"/>
  <c r="P82" i="22"/>
  <c r="P46" i="22"/>
  <c r="P58" i="22"/>
  <c r="P94" i="22"/>
  <c r="P52" i="23"/>
  <c r="P96" i="23"/>
  <c r="K100" i="23"/>
  <c r="O100" i="23" s="1"/>
  <c r="P82" i="23"/>
  <c r="P46" i="23"/>
  <c r="P58" i="23"/>
  <c r="P22" i="23"/>
  <c r="P94" i="23"/>
  <c r="P34" i="23"/>
  <c r="P98" i="23"/>
  <c r="P28" i="23"/>
  <c r="P40" i="24"/>
  <c r="P64" i="24"/>
  <c r="P98" i="24"/>
  <c r="P52" i="24"/>
  <c r="P16" i="24"/>
  <c r="P96" i="24"/>
  <c r="K100" i="24"/>
  <c r="P97" i="24"/>
  <c r="P99" i="24"/>
  <c r="P94" i="24"/>
  <c r="P82" i="24"/>
  <c r="P96" i="20"/>
  <c r="K100" i="20"/>
  <c r="J100" i="20"/>
  <c r="K70" i="20"/>
  <c r="P66" i="20"/>
  <c r="P98" i="20"/>
  <c r="P28" i="20"/>
  <c r="K58" i="20"/>
  <c r="O58" i="20" s="1"/>
  <c r="P54" i="20"/>
  <c r="K46" i="20"/>
  <c r="O46" i="20" s="1"/>
  <c r="P42" i="20"/>
  <c r="K34" i="20"/>
  <c r="P30" i="20"/>
  <c r="P16" i="20"/>
  <c r="L100" i="20"/>
  <c r="P99" i="20"/>
  <c r="P97" i="20"/>
  <c r="K88" i="20"/>
  <c r="O88" i="20" s="1"/>
  <c r="P84" i="20"/>
  <c r="K76" i="20"/>
  <c r="O76" i="20" s="1"/>
  <c r="P72" i="20"/>
  <c r="K22" i="20"/>
  <c r="P18" i="20"/>
  <c r="O100" i="24" l="1"/>
  <c r="O100" i="20"/>
  <c r="E100" i="24"/>
  <c r="H57" i="24"/>
  <c r="D58" i="24"/>
  <c r="H58" i="24" s="1"/>
  <c r="D52" i="24"/>
  <c r="H52" i="24" s="1"/>
  <c r="H48" i="24"/>
  <c r="D46" i="24"/>
  <c r="H46" i="24" s="1"/>
  <c r="H44" i="24"/>
  <c r="D34" i="24"/>
  <c r="H34" i="24" s="1"/>
  <c r="H32" i="24"/>
  <c r="H24" i="24"/>
  <c r="D28" i="24"/>
  <c r="H28" i="24" s="1"/>
  <c r="D70" i="24"/>
  <c r="H70" i="24" s="1"/>
  <c r="H69" i="24"/>
  <c r="C100" i="21"/>
  <c r="H99" i="21"/>
  <c r="D100" i="24"/>
  <c r="H100" i="24" s="1"/>
  <c r="H21" i="24"/>
  <c r="D22" i="24"/>
  <c r="H22" i="24" s="1"/>
  <c r="K100" i="21"/>
  <c r="O100" i="21" s="1"/>
  <c r="P100" i="22"/>
  <c r="P16" i="21"/>
  <c r="E100" i="21"/>
  <c r="P99" i="21"/>
  <c r="P100" i="21" s="1"/>
  <c r="P100" i="23"/>
  <c r="P100" i="24"/>
  <c r="P34" i="20"/>
  <c r="P46" i="20"/>
  <c r="P58" i="20"/>
  <c r="P70" i="20"/>
  <c r="P100" i="20"/>
  <c r="P22" i="20"/>
  <c r="P76" i="20"/>
  <c r="P88" i="20"/>
  <c r="D100" i="21" l="1"/>
  <c r="H100" i="21" s="1"/>
  <c r="G15" i="3"/>
  <c r="H15" i="3"/>
  <c r="J15" i="3"/>
  <c r="K15" i="3"/>
  <c r="L15" i="3"/>
  <c r="M15" i="3"/>
  <c r="O15" i="3"/>
  <c r="G16" i="3"/>
  <c r="H16" i="3"/>
  <c r="I16" i="3"/>
  <c r="S16" i="3" s="1"/>
  <c r="J16" i="3"/>
  <c r="L16" i="3"/>
  <c r="O16" i="3"/>
  <c r="S17" i="3"/>
  <c r="J17" i="3"/>
  <c r="K17" i="3"/>
  <c r="L17" i="3"/>
  <c r="O17" i="3"/>
  <c r="G18" i="3"/>
  <c r="H18" i="3"/>
  <c r="I18" i="3"/>
  <c r="S18" i="3" s="1"/>
  <c r="J18" i="3"/>
  <c r="K18" i="3"/>
  <c r="L18" i="3"/>
  <c r="O18" i="3"/>
  <c r="Q19" i="3"/>
  <c r="G19" i="3"/>
  <c r="H19" i="3"/>
  <c r="P19" i="3" s="1"/>
  <c r="J19" i="3"/>
  <c r="K19" i="3"/>
  <c r="L19" i="3"/>
  <c r="O19" i="3"/>
  <c r="I20" i="3"/>
  <c r="Q20" i="3" s="1"/>
  <c r="J20" i="3"/>
  <c r="K20" i="3"/>
  <c r="L20" i="3"/>
  <c r="M20" i="3"/>
  <c r="O20" i="3"/>
  <c r="G21" i="3"/>
  <c r="H21" i="3"/>
  <c r="I21" i="3"/>
  <c r="S21" i="3" s="1"/>
  <c r="J21" i="3"/>
  <c r="K21" i="3"/>
  <c r="L21" i="3"/>
  <c r="O21" i="3"/>
  <c r="G22" i="3"/>
  <c r="H22" i="3"/>
  <c r="I22" i="3"/>
  <c r="Q22" i="3" s="1"/>
  <c r="J22" i="3"/>
  <c r="K22" i="3"/>
  <c r="L22" i="3"/>
  <c r="M22" i="3"/>
  <c r="O22" i="3"/>
  <c r="G23" i="3"/>
  <c r="H23" i="3"/>
  <c r="I23" i="3"/>
  <c r="Q23" i="3" s="1"/>
  <c r="J23" i="3"/>
  <c r="K23" i="3"/>
  <c r="L23" i="3"/>
  <c r="O23" i="3"/>
  <c r="G24" i="3"/>
  <c r="H24" i="3"/>
  <c r="P24" i="3" s="1"/>
  <c r="I24" i="3"/>
  <c r="S24" i="3" s="1"/>
  <c r="J24" i="3"/>
  <c r="K24" i="3"/>
  <c r="L24" i="3"/>
  <c r="M24" i="3"/>
  <c r="O24" i="3"/>
  <c r="G25" i="3"/>
  <c r="H25" i="3"/>
  <c r="P25" i="3" s="1"/>
  <c r="I25" i="3"/>
  <c r="Q25" i="3" s="1"/>
  <c r="J25" i="3"/>
  <c r="K25" i="3"/>
  <c r="L25" i="3"/>
  <c r="M25" i="3"/>
  <c r="O25" i="3"/>
  <c r="G26" i="3"/>
  <c r="H26" i="3"/>
  <c r="I26" i="3"/>
  <c r="S26" i="3" s="1"/>
  <c r="J26" i="3"/>
  <c r="K26" i="3"/>
  <c r="L26" i="3"/>
  <c r="M26" i="3"/>
  <c r="O26" i="3"/>
  <c r="G27" i="3"/>
  <c r="I27" i="3"/>
  <c r="S27" i="3" s="1"/>
  <c r="J27" i="3"/>
  <c r="K27" i="3"/>
  <c r="L27" i="3"/>
  <c r="O27" i="3"/>
  <c r="R28" i="3"/>
  <c r="S19" i="3"/>
  <c r="P18" i="3"/>
  <c r="Q17" i="3"/>
  <c r="S15" i="3"/>
  <c r="Q15" i="3"/>
  <c r="S14" i="3"/>
  <c r="Q14" i="3"/>
  <c r="P14" i="3"/>
  <c r="E13" i="3"/>
  <c r="D13" i="3"/>
  <c r="C9" i="16"/>
  <c r="D9" i="16"/>
  <c r="E9" i="16"/>
  <c r="F9" i="16"/>
  <c r="G9" i="16"/>
  <c r="H9" i="16"/>
  <c r="I9" i="16"/>
  <c r="C10" i="16"/>
  <c r="D10" i="16"/>
  <c r="E10" i="16"/>
  <c r="F10" i="16"/>
  <c r="G10" i="16"/>
  <c r="H10" i="16"/>
  <c r="I10" i="16"/>
  <c r="C11" i="16"/>
  <c r="D11" i="16"/>
  <c r="E11" i="16"/>
  <c r="F11" i="16"/>
  <c r="G11" i="16"/>
  <c r="H11" i="16"/>
  <c r="I11" i="16"/>
  <c r="C12" i="16"/>
  <c r="D12" i="16"/>
  <c r="E12" i="16"/>
  <c r="F12" i="16"/>
  <c r="G12" i="16"/>
  <c r="H12" i="16"/>
  <c r="I12" i="16"/>
  <c r="C13" i="16"/>
  <c r="D13" i="16"/>
  <c r="E13" i="16"/>
  <c r="F13" i="16"/>
  <c r="G13" i="16"/>
  <c r="H13" i="16"/>
  <c r="I13" i="16"/>
  <c r="C14" i="16"/>
  <c r="D14" i="16"/>
  <c r="E14" i="16"/>
  <c r="F14" i="16"/>
  <c r="G14" i="16"/>
  <c r="H14" i="16"/>
  <c r="I14" i="16"/>
  <c r="C15" i="16"/>
  <c r="D15" i="16"/>
  <c r="E15" i="16"/>
  <c r="F15" i="16"/>
  <c r="G15" i="16"/>
  <c r="H15" i="16"/>
  <c r="I15" i="16"/>
  <c r="C16" i="16"/>
  <c r="D16" i="16"/>
  <c r="E16" i="16"/>
  <c r="F16" i="16"/>
  <c r="G16" i="16"/>
  <c r="H16" i="16"/>
  <c r="I16" i="16"/>
  <c r="C17" i="16"/>
  <c r="D17" i="16"/>
  <c r="E17" i="16"/>
  <c r="F17" i="16"/>
  <c r="G17" i="16"/>
  <c r="H17" i="16"/>
  <c r="I17" i="16"/>
  <c r="C18" i="16"/>
  <c r="D18" i="16"/>
  <c r="E18" i="16"/>
  <c r="F18" i="16"/>
  <c r="G18" i="16"/>
  <c r="H18" i="16"/>
  <c r="I18" i="16"/>
  <c r="C19" i="16"/>
  <c r="D19" i="16"/>
  <c r="E19" i="16"/>
  <c r="F19" i="16"/>
  <c r="G19" i="16"/>
  <c r="H19" i="16"/>
  <c r="I19" i="16"/>
  <c r="C20" i="16"/>
  <c r="D20" i="16"/>
  <c r="E20" i="16"/>
  <c r="F20" i="16"/>
  <c r="G20" i="16"/>
  <c r="H20" i="16"/>
  <c r="I20" i="16"/>
  <c r="C21" i="16"/>
  <c r="D21" i="16"/>
  <c r="E21" i="16"/>
  <c r="F21" i="16"/>
  <c r="G21" i="16"/>
  <c r="H21" i="16"/>
  <c r="I21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C38" i="17"/>
  <c r="D40" i="17"/>
  <c r="D38" i="17" s="1"/>
  <c r="E40" i="17"/>
  <c r="E38" i="17" s="1"/>
  <c r="F40" i="17"/>
  <c r="G40" i="17" s="1"/>
  <c r="C26" i="17"/>
  <c r="D26" i="17"/>
  <c r="E26" i="17"/>
  <c r="F26" i="17"/>
  <c r="C27" i="17"/>
  <c r="D27" i="17"/>
  <c r="E27" i="17"/>
  <c r="F27" i="17"/>
  <c r="G27" i="17" s="1"/>
  <c r="C28" i="17"/>
  <c r="D28" i="17"/>
  <c r="E28" i="17"/>
  <c r="F28" i="17"/>
  <c r="C29" i="17"/>
  <c r="D29" i="17"/>
  <c r="E29" i="17"/>
  <c r="F29" i="17"/>
  <c r="G29" i="17" s="1"/>
  <c r="C30" i="17"/>
  <c r="D30" i="17"/>
  <c r="E30" i="17"/>
  <c r="F30" i="17"/>
  <c r="G30" i="17" s="1"/>
  <c r="C31" i="17"/>
  <c r="D31" i="17"/>
  <c r="E31" i="17"/>
  <c r="F31" i="17"/>
  <c r="C32" i="17"/>
  <c r="D32" i="17"/>
  <c r="E32" i="17"/>
  <c r="F32" i="17"/>
  <c r="G32" i="17" s="1"/>
  <c r="C33" i="17"/>
  <c r="D33" i="17"/>
  <c r="E33" i="17"/>
  <c r="F33" i="17"/>
  <c r="C34" i="17"/>
  <c r="D34" i="17"/>
  <c r="E34" i="17"/>
  <c r="F34" i="17"/>
  <c r="C35" i="17"/>
  <c r="D35" i="17"/>
  <c r="E35" i="17"/>
  <c r="F35" i="17"/>
  <c r="G35" i="17" s="1"/>
  <c r="C36" i="17"/>
  <c r="D36" i="17"/>
  <c r="E36" i="17"/>
  <c r="F36" i="17"/>
  <c r="G36" i="17" s="1"/>
  <c r="C37" i="17"/>
  <c r="D37" i="17"/>
  <c r="E37" i="17"/>
  <c r="F37" i="17"/>
  <c r="G37" i="17" s="1"/>
  <c r="B40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C12" i="17"/>
  <c r="D12" i="17"/>
  <c r="E12" i="17"/>
  <c r="F12" i="17"/>
  <c r="C13" i="17"/>
  <c r="D13" i="17"/>
  <c r="E13" i="17"/>
  <c r="F13" i="17"/>
  <c r="D14" i="17"/>
  <c r="E14" i="17"/>
  <c r="F14" i="17"/>
  <c r="C15" i="17"/>
  <c r="D15" i="17"/>
  <c r="E15" i="17"/>
  <c r="F15" i="17"/>
  <c r="G15" i="17" s="1"/>
  <c r="C16" i="17"/>
  <c r="D16" i="17"/>
  <c r="E16" i="17"/>
  <c r="F16" i="17"/>
  <c r="G16" i="17" s="1"/>
  <c r="D17" i="17"/>
  <c r="E17" i="17"/>
  <c r="F17" i="17"/>
  <c r="C18" i="17"/>
  <c r="D18" i="17"/>
  <c r="E18" i="17"/>
  <c r="F18" i="17"/>
  <c r="C19" i="17"/>
  <c r="D19" i="17"/>
  <c r="E19" i="17"/>
  <c r="F19" i="17"/>
  <c r="G19" i="17" s="1"/>
  <c r="C20" i="17"/>
  <c r="D20" i="17"/>
  <c r="E20" i="17"/>
  <c r="F20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B23" i="17"/>
  <c r="B22" i="17"/>
  <c r="B21" i="17"/>
  <c r="B20" i="17"/>
  <c r="B19" i="17"/>
  <c r="B18" i="17"/>
  <c r="B16" i="17"/>
  <c r="B15" i="17"/>
  <c r="B13" i="17"/>
  <c r="B12" i="17"/>
  <c r="D10" i="18"/>
  <c r="E10" i="18"/>
  <c r="F10" i="18"/>
  <c r="G10" i="18"/>
  <c r="H10" i="18"/>
  <c r="I10" i="18"/>
  <c r="C11" i="18"/>
  <c r="D11" i="18"/>
  <c r="E11" i="18"/>
  <c r="F11" i="18"/>
  <c r="G11" i="18"/>
  <c r="H11" i="18"/>
  <c r="I11" i="18"/>
  <c r="C13" i="18"/>
  <c r="D13" i="18"/>
  <c r="E13" i="18"/>
  <c r="F13" i="18"/>
  <c r="G13" i="18"/>
  <c r="H13" i="18"/>
  <c r="I13" i="18"/>
  <c r="C14" i="18"/>
  <c r="D14" i="18"/>
  <c r="E14" i="18"/>
  <c r="F14" i="18"/>
  <c r="G14" i="18"/>
  <c r="H14" i="18"/>
  <c r="I14" i="18"/>
  <c r="E15" i="18"/>
  <c r="F15" i="18"/>
  <c r="G15" i="18"/>
  <c r="H15" i="18"/>
  <c r="I15" i="18"/>
  <c r="X15" i="18" s="1"/>
  <c r="C16" i="18"/>
  <c r="D16" i="18"/>
  <c r="F16" i="18"/>
  <c r="G16" i="18"/>
  <c r="H16" i="18"/>
  <c r="I16" i="18"/>
  <c r="C17" i="18"/>
  <c r="D17" i="18"/>
  <c r="E17" i="18"/>
  <c r="F17" i="18"/>
  <c r="G17" i="18"/>
  <c r="H17" i="18"/>
  <c r="I17" i="18"/>
  <c r="C18" i="18"/>
  <c r="D18" i="18"/>
  <c r="E18" i="18"/>
  <c r="F18" i="18"/>
  <c r="G18" i="18"/>
  <c r="H18" i="18"/>
  <c r="I18" i="18"/>
  <c r="C19" i="18"/>
  <c r="D19" i="18"/>
  <c r="E19" i="18"/>
  <c r="F19" i="18"/>
  <c r="G19" i="18"/>
  <c r="H19" i="18"/>
  <c r="I19" i="18"/>
  <c r="C20" i="18"/>
  <c r="D20" i="18"/>
  <c r="E20" i="18"/>
  <c r="F20" i="18"/>
  <c r="G20" i="18"/>
  <c r="H20" i="18"/>
  <c r="I20" i="18"/>
  <c r="C22" i="18"/>
  <c r="E22" i="18"/>
  <c r="F22" i="18"/>
  <c r="G22" i="18"/>
  <c r="H22" i="18"/>
  <c r="I22" i="18"/>
  <c r="X22" i="18" s="1"/>
  <c r="B22" i="18"/>
  <c r="B20" i="18"/>
  <c r="B19" i="18"/>
  <c r="B18" i="18"/>
  <c r="B17" i="18"/>
  <c r="B16" i="18"/>
  <c r="B15" i="18"/>
  <c r="B14" i="18"/>
  <c r="B13" i="18"/>
  <c r="B12" i="18"/>
  <c r="B28" i="18" s="1"/>
  <c r="B11" i="18"/>
  <c r="B10" i="18"/>
  <c r="F38" i="17"/>
  <c r="G38" i="17" s="1"/>
  <c r="P23" i="18"/>
  <c r="W23" i="18" s="1"/>
  <c r="M9" i="18"/>
  <c r="G23" i="17" l="1"/>
  <c r="U14" i="18"/>
  <c r="K14" i="18"/>
  <c r="S14" i="18"/>
  <c r="U19" i="18"/>
  <c r="S19" i="18"/>
  <c r="K19" i="18"/>
  <c r="G21" i="17"/>
  <c r="G18" i="17"/>
  <c r="S22" i="18"/>
  <c r="U22" i="18"/>
  <c r="K22" i="18"/>
  <c r="C23" i="18"/>
  <c r="K11" i="18"/>
  <c r="U11" i="18"/>
  <c r="S11" i="18"/>
  <c r="G13" i="17"/>
  <c r="S13" i="18"/>
  <c r="K13" i="18"/>
  <c r="U13" i="18"/>
  <c r="K20" i="18"/>
  <c r="U20" i="18"/>
  <c r="S20" i="18"/>
  <c r="G22" i="17"/>
  <c r="U17" i="18"/>
  <c r="S17" i="18"/>
  <c r="K17" i="18"/>
  <c r="G33" i="17"/>
  <c r="U16" i="18"/>
  <c r="S16" i="18"/>
  <c r="K16" i="18"/>
  <c r="M20" i="18"/>
  <c r="M10" i="18"/>
  <c r="V13" i="18"/>
  <c r="Q27" i="3"/>
  <c r="Y23" i="18"/>
  <c r="K13" i="3"/>
  <c r="L13" i="3"/>
  <c r="S25" i="3"/>
  <c r="Q18" i="3"/>
  <c r="V18" i="18"/>
  <c r="V17" i="18"/>
  <c r="Q24" i="3"/>
  <c r="X13" i="18"/>
  <c r="X10" i="18"/>
  <c r="X18" i="18"/>
  <c r="X11" i="18"/>
  <c r="X12" i="18"/>
  <c r="X20" i="18"/>
  <c r="X21" i="18"/>
  <c r="X19" i="18"/>
  <c r="X17" i="18"/>
  <c r="X16" i="18"/>
  <c r="X14" i="18"/>
  <c r="S23" i="3"/>
  <c r="S22" i="3"/>
  <c r="Q21" i="3"/>
  <c r="M17" i="18"/>
  <c r="M18" i="18"/>
  <c r="M15" i="18"/>
  <c r="J22" i="18"/>
  <c r="L22" i="18" s="1"/>
  <c r="N21" i="18"/>
  <c r="J20" i="18"/>
  <c r="N20" i="18" s="1"/>
  <c r="M19" i="18"/>
  <c r="J19" i="18"/>
  <c r="N19" i="18" s="1"/>
  <c r="J18" i="18"/>
  <c r="L18" i="18" s="1"/>
  <c r="J17" i="18"/>
  <c r="N17" i="18" s="1"/>
  <c r="J16" i="18"/>
  <c r="J14" i="18"/>
  <c r="N14" i="18" s="1"/>
  <c r="M14" i="18"/>
  <c r="M13" i="18"/>
  <c r="J13" i="18"/>
  <c r="N13" i="18" s="1"/>
  <c r="N12" i="18"/>
  <c r="J11" i="18"/>
  <c r="N11" i="18" s="1"/>
  <c r="E23" i="18"/>
  <c r="J10" i="18"/>
  <c r="N10" i="18" s="1"/>
  <c r="J15" i="18"/>
  <c r="N15" i="18" s="1"/>
  <c r="S20" i="3"/>
  <c r="Q26" i="3"/>
  <c r="M16" i="18"/>
  <c r="F22" i="16"/>
  <c r="N18" i="18"/>
  <c r="N16" i="18"/>
  <c r="I23" i="18"/>
  <c r="C22" i="16"/>
  <c r="J13" i="3"/>
  <c r="M12" i="18"/>
  <c r="I13" i="3"/>
  <c r="G23" i="18"/>
  <c r="E10" i="17"/>
  <c r="H22" i="16"/>
  <c r="P22" i="3"/>
  <c r="M21" i="18"/>
  <c r="I22" i="16"/>
  <c r="G22" i="16"/>
  <c r="P26" i="3"/>
  <c r="Q16" i="3"/>
  <c r="M11" i="18"/>
  <c r="P16" i="3"/>
  <c r="E24" i="17"/>
  <c r="N22" i="18"/>
  <c r="M22" i="18"/>
  <c r="P27" i="3"/>
  <c r="P23" i="3"/>
  <c r="C24" i="17"/>
  <c r="P21" i="3"/>
  <c r="P15" i="3"/>
  <c r="D24" i="17"/>
  <c r="F24" i="17"/>
  <c r="G24" i="17" s="1"/>
  <c r="F23" i="18"/>
  <c r="H23" i="18"/>
  <c r="D10" i="17"/>
  <c r="F10" i="17"/>
  <c r="G10" i="17" s="1"/>
  <c r="B38" i="17"/>
  <c r="D22" i="16"/>
  <c r="C13" i="3"/>
  <c r="F13" i="3"/>
  <c r="B22" i="16"/>
  <c r="E22" i="16"/>
  <c r="B24" i="17"/>
  <c r="B23" i="18"/>
  <c r="L9" i="18"/>
  <c r="N9" i="18"/>
  <c r="L11" i="18"/>
  <c r="L15" i="18"/>
  <c r="L17" i="18"/>
  <c r="L19" i="18"/>
  <c r="L12" i="18"/>
  <c r="L14" i="18"/>
  <c r="L16" i="18"/>
  <c r="L20" i="18"/>
  <c r="S23" i="18" l="1"/>
  <c r="K23" i="18"/>
  <c r="U23" i="18"/>
  <c r="Q28" i="3"/>
  <c r="V21" i="18"/>
  <c r="V10" i="18"/>
  <c r="V12" i="18"/>
  <c r="S28" i="3"/>
  <c r="L10" i="18"/>
  <c r="L13" i="18"/>
  <c r="V15" i="18"/>
  <c r="V11" i="18"/>
  <c r="V16" i="18"/>
  <c r="V20" i="18"/>
  <c r="L21" i="18"/>
  <c r="V14" i="18"/>
  <c r="V19" i="18"/>
  <c r="V22" i="18"/>
  <c r="X23" i="18"/>
  <c r="J23" i="18"/>
  <c r="N23" i="18" s="1"/>
  <c r="M23" i="18"/>
  <c r="V23" i="18" l="1"/>
  <c r="L23" i="18"/>
  <c r="I51" i="21" l="1"/>
  <c r="C14" i="17"/>
  <c r="B14" i="17"/>
  <c r="I52" i="21" l="1"/>
  <c r="I51" i="24"/>
  <c r="I52" i="24" s="1"/>
  <c r="B52" i="21" l="1"/>
  <c r="B51" i="24"/>
  <c r="B52" i="24" s="1"/>
  <c r="C17" i="17"/>
  <c r="C10" i="17" s="1"/>
  <c r="B17" i="17"/>
  <c r="B10" i="17" s="1"/>
  <c r="I33" i="21"/>
  <c r="I31" i="21"/>
  <c r="H20" i="3" l="1"/>
  <c r="P20" i="3" s="1"/>
  <c r="G20" i="3"/>
  <c r="D15" i="18"/>
  <c r="C15" i="18"/>
  <c r="I34" i="21"/>
  <c r="I97" i="21"/>
  <c r="I31" i="24"/>
  <c r="I33" i="24"/>
  <c r="I99" i="24" s="1"/>
  <c r="I99" i="21"/>
  <c r="H17" i="3"/>
  <c r="G17" i="3"/>
  <c r="D23" i="18" l="1"/>
  <c r="G13" i="3"/>
  <c r="H13" i="3"/>
  <c r="P17" i="3"/>
  <c r="B34" i="21"/>
  <c r="B31" i="24"/>
  <c r="I100" i="21"/>
  <c r="B33" i="24"/>
  <c r="B99" i="24" s="1"/>
  <c r="B100" i="21"/>
  <c r="I34" i="24"/>
  <c r="I97" i="24"/>
  <c r="I100" i="24" s="1"/>
  <c r="B34" i="24" l="1"/>
  <c r="B97" i="24"/>
  <c r="B100" i="24" s="1"/>
</calcChain>
</file>

<file path=xl/sharedStrings.xml><?xml version="1.0" encoding="utf-8"?>
<sst xmlns="http://schemas.openxmlformats.org/spreadsheetml/2006/main" count="2853" uniqueCount="254">
  <si>
    <t>Приложение 1</t>
  </si>
  <si>
    <t>Отчетный период: количество месяцев</t>
  </si>
  <si>
    <t xml:space="preserve">Количес- тво учреждений, шт.
</t>
  </si>
  <si>
    <t>Количес-тво штатных должностей, ед.</t>
  </si>
  <si>
    <t>Фонд начисленной заработной платы работников ВСЕГО, руб.</t>
  </si>
  <si>
    <t>в том числе:</t>
  </si>
  <si>
    <t>Среднемесячная начисленная заработная плата работников, руб.</t>
  </si>
  <si>
    <t>Должностный оклады (оклады) или ставки заработной платы, руб</t>
  </si>
  <si>
    <t xml:space="preserve">Стимулирующие выплаты, руб. </t>
  </si>
  <si>
    <t>7 (гр.8+гр.9+гр.10)</t>
  </si>
  <si>
    <t>12                           (гр.7/гр.6/кол-во месяцев в отчетном периоде)</t>
  </si>
  <si>
    <t>Приложение 2</t>
  </si>
  <si>
    <t>Государственные учреждения Самарской области</t>
  </si>
  <si>
    <t>Муниципальные учреждения Самарской области</t>
  </si>
  <si>
    <t>Количество штатных должностей, ед.</t>
  </si>
  <si>
    <t>Количество занятых должностей*, ед.</t>
  </si>
  <si>
    <t>Фонд начисленной заработной платы (ФНЗП), руб.</t>
  </si>
  <si>
    <t>Среднемесячная начисленная заработная плата (СНЗП), руб.</t>
  </si>
  <si>
    <t>Средняя численность работников, чел.</t>
  </si>
  <si>
    <t>Среднесписочная численность работников, чел.</t>
  </si>
  <si>
    <t>ФНЗП, руб.</t>
  </si>
  <si>
    <t>СНЗП, руб.</t>
  </si>
  <si>
    <t>7                                               (гр.6/гр.5/кол-во месяцев в отчетном периоде)</t>
  </si>
  <si>
    <t>14 (гр.13/гр.12/кол-во месяцев в отчетном периоде)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</si>
  <si>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</si>
  <si>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</si>
  <si>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</si>
  <si>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Приложение 3</t>
  </si>
  <si>
    <t>Число работников государственных учреждений, человек</t>
  </si>
  <si>
    <t>Из них занятых на условиях неполного рабочего времени, неотработавших установленную норму рабочего времени, совместителей, человек</t>
  </si>
  <si>
    <t>Численность распределенных работников всего</t>
  </si>
  <si>
    <t>Приложение</t>
  </si>
  <si>
    <t>Анализ штатной и фактической численности государственных гражданских служащих, а также работников образовательных учреждений Самарской области, финансирование которых осуществляется за счет средств областного бюджета</t>
  </si>
  <si>
    <t>(наименование территориального управления/государственного учреждения)</t>
  </si>
  <si>
    <t>Отчетный период :количество месяцев</t>
  </si>
  <si>
    <t>по состоянию на отчетную дату</t>
  </si>
  <si>
    <t>Причины изменения штатной численности</t>
  </si>
  <si>
    <t>Причины изменения фактической численности</t>
  </si>
  <si>
    <t>Причины наличия вакантных ставок</t>
  </si>
  <si>
    <t>Штатная численность</t>
  </si>
  <si>
    <t>Фактически занятые ставки</t>
  </si>
  <si>
    <t>Фактическая численность (физ. лица)</t>
  </si>
  <si>
    <t>Количество вакантных ставок</t>
  </si>
  <si>
    <t>ед.</t>
  </si>
  <si>
    <t>%</t>
  </si>
  <si>
    <t>Бюджетные учреждения</t>
  </si>
  <si>
    <t>Приложение №1</t>
  </si>
  <si>
    <t>Информация о соотношении средней заработной платы руководителя, заместителей и главного бухгалтера  общеобразовательных учреждений, подведомственных министерству образования и науки Самарской области, и средней заработной платы работников данных учреждений</t>
  </si>
  <si>
    <t>Среднесписочная численность</t>
  </si>
  <si>
    <t xml:space="preserve">Средняя заработная плата руководителя с учетом совмещения за счет всех источников, в руб. (за отчетный период)* </t>
  </si>
  <si>
    <t>Средняя заработная плата заместителей руководителя, главного бухгалтера  с учетом совмещения за счет всех источников, в руб. (за отчетный период)**</t>
  </si>
  <si>
    <t xml:space="preserve">Средняя заработная плата работников учреждения (за исключением руководителя, заместителей руководителя и главного бухгалтера) за счет всех источников, в руб. (за отчетный период) </t>
  </si>
  <si>
    <t>Соотношение средней заработной платы руководителя с учетом совмещения за счет всех источников и средней заработной платы работников учреждения (за исключением руководителя, заместителей руководителя и главного бухгалтера) за счет всех источников, в руб. (норма - 4)</t>
  </si>
  <si>
    <t>Соотношение средней заработной платы заместителей руководителя, главного бухгалтера  с учетом совмещения за счет всех источников и средней заработной платы работников учреждения (за исключением руководителя, заместителей руководителя и главного бухгалтера)  за счет всех источников, в руб. (норма - 3)</t>
  </si>
  <si>
    <t>6=3/5</t>
  </si>
  <si>
    <t>7=4/5</t>
  </si>
  <si>
    <t>Руководитель</t>
  </si>
  <si>
    <t>Главный бухгалтер</t>
  </si>
  <si>
    <t>Заместитель по   ВР</t>
  </si>
  <si>
    <t>Заместитель по УМР</t>
  </si>
  <si>
    <t>Заместитель по УР</t>
  </si>
  <si>
    <r>
      <t xml:space="preserve">Информация о численности, фонде оплаты труда и уровне средней заработной платы </t>
    </r>
    <r>
      <rPr>
        <b/>
        <u/>
        <sz val="16"/>
        <color indexed="8"/>
        <rFont val="Times New Roman"/>
        <family val="1"/>
        <charset val="204"/>
      </rPr>
      <t>работников учреждений</t>
    </r>
    <r>
      <rPr>
        <b/>
        <sz val="16"/>
        <color indexed="8"/>
        <rFont val="Times New Roman"/>
        <family val="1"/>
        <charset val="204"/>
      </rPr>
      <t xml:space="preserve">, </t>
    </r>
    <r>
      <rPr>
        <b/>
        <u/>
        <sz val="16"/>
        <color indexed="8"/>
        <rFont val="Times New Roman"/>
        <family val="1"/>
        <charset val="204"/>
      </rPr>
      <t>финансируемых за счет средств областного бюджета</t>
    </r>
    <r>
      <rPr>
        <b/>
        <sz val="16"/>
        <color indexed="8"/>
        <rFont val="Times New Roman"/>
        <family val="1"/>
        <charset val="204"/>
      </rPr>
      <t xml:space="preserve">, </t>
    </r>
    <r>
      <rPr>
        <b/>
        <u/>
        <sz val="16"/>
        <color indexed="8"/>
        <rFont val="Times New Roman"/>
        <family val="1"/>
        <charset val="204"/>
      </rPr>
      <t>не относящихся к категориям работников, отраженных в указах</t>
    </r>
    <r>
      <rPr>
        <b/>
        <sz val="16"/>
        <color indexed="8"/>
        <rFont val="Times New Roman"/>
        <family val="1"/>
        <charset val="204"/>
      </rPr>
      <t xml:space="preserve"> Президента Российской Федерации 2012 года</t>
    </r>
  </si>
  <si>
    <t>(наименование территориального управления, государственного учреждения, департамента образования)</t>
  </si>
  <si>
    <t xml:space="preserve">Штатная численность, ед. </t>
  </si>
  <si>
    <t>Среднесписочная численность с учетом внешних совместителей пропорционально отработанному времени, ед.</t>
  </si>
  <si>
    <t xml:space="preserve">Фонд оплаты труда с начислениями, тыс.руб. </t>
  </si>
  <si>
    <t>Средняя заработная плата, руб.</t>
  </si>
  <si>
    <t xml:space="preserve">всего </t>
  </si>
  <si>
    <t xml:space="preserve">в том числе </t>
  </si>
  <si>
    <t xml:space="preserve">областной бюджет </t>
  </si>
  <si>
    <t>местный бюджет</t>
  </si>
  <si>
    <t>внебюджетные источники</t>
  </si>
  <si>
    <t>15=гр.11/гр.10/12/начисл.</t>
  </si>
  <si>
    <t>Школа</t>
  </si>
  <si>
    <t>Руководители</t>
  </si>
  <si>
    <t>Заместители руководителей, главные бухгалтера</t>
  </si>
  <si>
    <t>Специалисты, служащие**</t>
  </si>
  <si>
    <t>Прочий персонал*</t>
  </si>
  <si>
    <t>ИТОГО</t>
  </si>
  <si>
    <t>д.сады</t>
  </si>
  <si>
    <t>доп.образование</t>
  </si>
  <si>
    <t>ППЦ</t>
  </si>
  <si>
    <t>Итого</t>
  </si>
  <si>
    <t>Наименование территориального управления:  Северное управление министерства образования и науки Самарской области</t>
  </si>
  <si>
    <t xml:space="preserve">                                                                        (отчетный период)</t>
  </si>
  <si>
    <r>
      <t xml:space="preserve">Отчетный период:  </t>
    </r>
    <r>
      <rPr>
        <b/>
        <sz val="14"/>
        <rFont val="Times New Roman"/>
        <family val="1"/>
        <charset val="204"/>
      </rPr>
      <t>1 квартал,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полугодие, 9 месяцев, год</t>
    </r>
  </si>
  <si>
    <r>
      <t>Количес-тво занятых должностей</t>
    </r>
    <r>
      <rPr>
        <vertAlign val="superscript"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>, ед.</t>
    </r>
  </si>
  <si>
    <r>
      <t>Средняя численность работников, чел.-</t>
    </r>
    <r>
      <rPr>
        <sz val="13"/>
        <color rgb="FFFF0000"/>
        <rFont val="Times New Roman"/>
        <family val="1"/>
        <charset val="204"/>
      </rPr>
      <t>ЭТО ВСЕ</t>
    </r>
  </si>
  <si>
    <r>
      <t>Среднеспи-сочная численность работников, чел.-</t>
    </r>
    <r>
      <rPr>
        <sz val="13"/>
        <color rgb="FFFF0000"/>
        <rFont val="Times New Roman"/>
        <family val="1"/>
        <charset val="204"/>
      </rPr>
      <t>ЭТО БЕЗ ВНЕШНИХ</t>
    </r>
  </si>
  <si>
    <r>
      <t>Компенсационные выплаты</t>
    </r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  <charset val="204"/>
      </rPr>
      <t>, руб.</t>
    </r>
  </si>
  <si>
    <t>РАСЧЕТ ДЛЯ ОТЧЕТА СООТНОШЕНИЯ ЗАРАБОТНОЙ ПЛАТЫ</t>
  </si>
  <si>
    <t>Директор из ЗП, руб.</t>
  </si>
  <si>
    <t>Зам из ЗП, руб</t>
  </si>
  <si>
    <t>ГБОУ СОШ №1 "ОЦ"ж.-д. ст. Шентала</t>
  </si>
  <si>
    <t>ГБОУ СОШ "ОЦ" с.Денискино</t>
  </si>
  <si>
    <t>ГБОУ СОШ "ОЦ" с.Четырла</t>
  </si>
  <si>
    <t>ГБОУ ООШ с. Аксаково</t>
  </si>
  <si>
    <t>ГБОУ ООШ с.Артюшкино</t>
  </si>
  <si>
    <t>ГБОУ ООШ с.Багана</t>
  </si>
  <si>
    <t>ГБОУ ООШ д.Баландаево</t>
  </si>
  <si>
    <t>ГБОУ ООШ пос.Романовка</t>
  </si>
  <si>
    <t>ГБОУ ООШ с. Салейкино</t>
  </si>
  <si>
    <t>Шенталинский ППМС-центр</t>
  </si>
  <si>
    <t>Итого-Образование</t>
  </si>
  <si>
    <t>Начальник</t>
  </si>
  <si>
    <t>Киреева С.В.</t>
  </si>
  <si>
    <r>
      <rPr>
        <vertAlign val="superscript"/>
        <sz val="13.5"/>
        <rFont val="Times New Roman"/>
        <family val="1"/>
        <charset val="204"/>
      </rPr>
      <t>1</t>
    </r>
    <r>
      <rPr>
        <sz val="13.5"/>
        <rFont val="Times New Roman"/>
        <family val="1"/>
        <charset val="204"/>
      </rPr>
      <t xml:space="preserve"> Указывается количество штатных должностей,</t>
    </r>
    <r>
      <rPr>
        <b/>
        <sz val="13.5"/>
        <rFont val="Times New Roman"/>
        <family val="1"/>
        <charset val="204"/>
      </rPr>
      <t xml:space="preserve"> занятых физичекими лицами в соответствии с заключенными трудовыми договорами (основными работниками, внутренними, внешними совместителями)</t>
    </r>
    <r>
      <rPr>
        <sz val="13.5"/>
        <rFont val="Times New Roman"/>
        <family val="1"/>
        <charset val="204"/>
      </rPr>
      <t>. Если на штатную должность не принят работник,а фонд оплаты труда по этой должности расходуется на доплаты работникам, выполняющим соответствующую работу на условиях совмещения профессий (должностей), расширения зоны обслуживания и т.п., то должность не считается занятой</t>
    </r>
  </si>
  <si>
    <r>
      <rPr>
        <vertAlign val="superscript"/>
        <sz val="13.5"/>
        <rFont val="Times New Roman"/>
        <family val="1"/>
        <charset val="204"/>
      </rPr>
      <t>2</t>
    </r>
    <r>
      <rPr>
        <sz val="13.5"/>
        <rFont val="Times New Roman"/>
        <family val="1"/>
        <charset val="204"/>
      </rPr>
      <t xml:space="preserve"> По учреждениям образования в данную графу включаются компенационные выплаты и иные обязательные выплаты из специальной части фонда  оплаты труда</t>
    </r>
  </si>
  <si>
    <t>Сафина 8-84652-21461</t>
  </si>
  <si>
    <t xml:space="preserve"> (отчетный период)</t>
  </si>
  <si>
    <r>
      <t xml:space="preserve">Отчетный период: </t>
    </r>
    <r>
      <rPr>
        <b/>
        <sz val="14"/>
        <rFont val="Times New Roman"/>
        <family val="1"/>
        <charset val="204"/>
      </rPr>
      <t>1 квартал,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полугодие, 9 месяцев, год</t>
    </r>
  </si>
  <si>
    <t>Наименование должности</t>
  </si>
  <si>
    <r>
      <t>Среднесписочная численность работников, чел.-</t>
    </r>
    <r>
      <rPr>
        <sz val="13"/>
        <color rgb="FFFF0000"/>
        <rFont val="Times New Roman"/>
        <family val="1"/>
        <charset val="204"/>
      </rPr>
      <t xml:space="preserve">ЭТО БЕЗ ВНЕШНИХ </t>
    </r>
  </si>
  <si>
    <r>
      <rPr>
        <b/>
        <sz val="10"/>
        <rFont val="Times New Roman"/>
        <family val="1"/>
        <charset val="204"/>
      </rPr>
      <t xml:space="preserve">7                                              </t>
    </r>
    <r>
      <rPr>
        <sz val="10"/>
        <rFont val="Times New Roman"/>
        <family val="1"/>
        <charset val="204"/>
      </rPr>
      <t xml:space="preserve"> (гр.6/гр.5/кол-во месяцев в отчетном периоде)</t>
    </r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</si>
  <si>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</si>
  <si>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</si>
  <si>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 (исследователи)</t>
  </si>
  <si>
    <r>
      <t>* Указывается количество штатных должностей,</t>
    </r>
    <r>
      <rPr>
        <b/>
        <sz val="13.5"/>
        <rFont val="Times New Roman"/>
        <family val="1"/>
        <charset val="204"/>
      </rPr>
      <t xml:space="preserve"> занятых физичекими лицами в соответствии с заключенными трудовыми договорами (основными работниками, внутренними, внешними совместителями)</t>
    </r>
    <r>
      <rPr>
        <sz val="13.5"/>
        <rFont val="Times New Roman"/>
        <family val="1"/>
        <charset val="204"/>
      </rPr>
      <t>. Если на штатную должность не принят работник,а фонд оплаты труда по этой должности расходуется на доплаты работникам, выполняющим соответствующую работу на условиях совмещения профессий (должностей), расширения зоны обслуживания и т.п., то должность не считается занятой.</t>
    </r>
  </si>
  <si>
    <t>ГБОУ СОШ ОЦ с. Четырла</t>
  </si>
  <si>
    <t>ГБОУ ООШ с. Артюшкино</t>
  </si>
  <si>
    <t>ГБОУ ООШ с. Багана</t>
  </si>
  <si>
    <t>ГБОУ ООШ с. Старое Суркино</t>
  </si>
  <si>
    <t>ГБОУ Шенталинский ППМС-Центр</t>
  </si>
  <si>
    <t>Итого по району</t>
  </si>
  <si>
    <t>Начальник ШТОООР</t>
  </si>
  <si>
    <t>Северное управление министерства образования и науки Самарской области</t>
  </si>
  <si>
    <t>№ п/п</t>
  </si>
  <si>
    <t>Полное наименование учреждения 
(без сокращений)</t>
  </si>
  <si>
    <t>разница</t>
  </si>
  <si>
    <t>штаты</t>
  </si>
  <si>
    <t>численность</t>
  </si>
  <si>
    <t>зп</t>
  </si>
  <si>
    <t>государственное бюджетное общеобразовательное учреждение Самарской области средняя общеобразовательная школа № 1 "Образовательный центр" имени Героя Советского Союза М.Р. Попова ж.-д. ст. Шентала муниципального района Шенталинский Самарской области</t>
  </si>
  <si>
    <t>государственное бюджетное общеобразовательное учреждение Самарской области средняя общеобразовательная школа  "Образовательный центр"  с.Денискино муниципального района Шенталинский Самарской области</t>
  </si>
  <si>
    <t>государственное бюджетное общеобразовательное учреждение Самарской области средняя общеобразовательная школа  "Образовательный центр" с. Четырла муниципального района Шенталинский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</si>
  <si>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 с.Аксаково муниципального района Шенталинский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</si>
  <si>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 с. Артюшкино муниципального района Шенталинский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</si>
  <si>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 с. Багана муниципального района Шенталинский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</si>
  <si>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имени Героя Советского Союза Кузнецова Г.И.  д.Баландаево муниципального района Шенталинский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</si>
  <si>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 пос.Романовка муниципального района Шенталинский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</si>
  <si>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 с.Салейкино муниципального района Шенталинский Самарской области</t>
  </si>
  <si>
    <t>государственное бюджетное  учреждение центр психолого-педагогической , медицинской и социальной помощи муниципального района Шенталинский Самарской области</t>
  </si>
  <si>
    <t>Ежеквартально до 10-го числа месяца, следующего за отчётным кварталом</t>
  </si>
  <si>
    <t xml:space="preserve">Начальник </t>
  </si>
  <si>
    <t>С.В. Киреева</t>
  </si>
  <si>
    <t>(подпись)</t>
  </si>
  <si>
    <t>(расшифровка подписи)</t>
  </si>
  <si>
    <t>М.П.</t>
  </si>
  <si>
    <t>Исполнитель</t>
  </si>
  <si>
    <t>А.Г. Сафина</t>
  </si>
  <si>
    <t>телефон контакта 8-84652-21461</t>
  </si>
  <si>
    <t>(наименование территориального управления (учреждения))</t>
  </si>
  <si>
    <t>Заместитель по УВР</t>
  </si>
  <si>
    <t>Заместитель директора</t>
  </si>
  <si>
    <t>Заместители:</t>
  </si>
  <si>
    <t>Сафина 21461</t>
  </si>
  <si>
    <t>Приложение №3</t>
  </si>
  <si>
    <t>Информация о соотношении средней заработной платы руководителя, заместителей и главного бухгалтера  образовательных учреждений дополнительного профессионального образования, учреждений для детей, нуждающихся в психолого-педагогичесой и медико-социальной помощи,  также иных учреждений, созданных для  реализации отдельных функций госудрствнного упрвления в сфере обрзования и науки, государственных общеобрзовательных школ-интернатов, государственных образовательных учреждений для детей-сирот и детей, оставшихся без попечения родителей, государственных специальных (корреционных) образовательных учреждений для обучающихся (воспитанников) с ограниченными возможностями здоровья, государственных оздоровительных учреждений санаторного типа для детей, нуждающихся в длительном лечении, государственного вечернего (сменного) общеобразовательного учреждения при исправительно-трудовых учреждениях и воспитательно-трудовых колониях , подведомственного министерству образования и науки Самарской области, и средней заработной платы работников данных учреждений</t>
  </si>
  <si>
    <t xml:space="preserve">                *,** Расчет среднемесячной заработной платы руководителя, заместителей руководителя, главного бухгалтера учреждения осуществляется отдельно по должностям руководителя, главного бухгалтера и по каждой должности заместителя руководителя  </t>
  </si>
  <si>
    <t>Свод по ОУ муниципального района Шенталинский</t>
  </si>
  <si>
    <t>Категории работников</t>
  </si>
  <si>
    <t>проверка</t>
  </si>
  <si>
    <t>ГБОУ СОШ № 1 ОЦ ж-д ст.Шентала</t>
  </si>
  <si>
    <t>ГБОУ СОШ  ОЦ с.Денискино</t>
  </si>
  <si>
    <t>ГБУ Шенталинский ППМС</t>
  </si>
  <si>
    <t>* по профессиональным квалификационным группам общеотраслевых профессий рабочих (грузчик, дворник, кухонный рабочий, подсобный рабочий, рабочий по комплексному обслуживанию здания, кастелянша, кладовщик, машинист по стирке и ремонту спецодежды, сторож (вахтер), уборщик и т.д.)</t>
  </si>
  <si>
    <t>** инспектор по кадрам, делопроизводитель, бухгалтер, кассир, секретарь, помошник воспитателя, и т.д.</t>
  </si>
  <si>
    <t>Количес-тво занятых должностей1, ед.</t>
  </si>
  <si>
    <t>Средняя численность работников, чел.-ЭТО ВСЕ</t>
  </si>
  <si>
    <t>Среднеспи-сочная численность работников, чел.-ЭТО БЕЗ ВНЕШНИХ</t>
  </si>
  <si>
    <t>Компенсационные выплаты2, руб.</t>
  </si>
  <si>
    <t xml:space="preserve">Среднесписочная численность работников, чел.-ЭТО БЕЗ ВНЕШНИХ </t>
  </si>
  <si>
    <t>Информация о численности, фонде оплаты труда и уровне средней заработной платы работников учреждений, финансируемых за счет средств областного бюджета, не относящихся к категориям работников, отраженных в указах Президента Российской Федерации 2012 года</t>
  </si>
  <si>
    <t>Директор</t>
  </si>
  <si>
    <t>% стимулир</t>
  </si>
  <si>
    <t>Кол.во директоров</t>
  </si>
  <si>
    <t>Количество зам. Без ДОП и д.садов</t>
  </si>
  <si>
    <t>на эту сумму написать причину</t>
  </si>
  <si>
    <t>Специалисты, служащие**(учебно-вспом.персонал)</t>
  </si>
  <si>
    <t>Базовая</t>
  </si>
  <si>
    <t>Стимул.</t>
  </si>
  <si>
    <t>комп.вып</t>
  </si>
  <si>
    <t>Сюда написать название школы</t>
  </si>
  <si>
    <t>Государственное бюджетное общеобразовательное учреждение Самарской области средняя общеобразовательная школа № 2 имени Героя Советского Союза Г.Н.Гурьянова ж.-д. ст. Шентала муниципального района Шенталинский Самарской области</t>
  </si>
  <si>
    <t>ГБОУ СОШ № 2 им.Героя Советского Союза Г.Н. Гурьянова ж.-д. ст.Шентала</t>
  </si>
  <si>
    <t>ГБОУ СОШ "ОЦ" им. Героя Советского Союза П.В. Бочкарева  с. Старая Шентала</t>
  </si>
  <si>
    <t>ГБОУ ООШ им. Героя Советского Союза А.В. Журавлева с.Каменка</t>
  </si>
  <si>
    <t>ГБУ ЦППМСП м.р. Шенталинский Самарской области</t>
  </si>
  <si>
    <t>государственное бюджетное общеобразовательное учреждение Самарской области средняя общеобразовательная школа № 2 имени Героя Советского Союза Г.Н. Гурьянова  ж.-д. ст. Шентала муниципального района Шенталинский Самарской области</t>
  </si>
  <si>
    <t>государственное бюджетное общеобразовательное учреждение Самарской области средняя общеобразовательная школа  "Образовательный центр" имени Героя Советского Союза П.В. Бочкарева с. Старая Шентала муниципального района Шенталинский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</si>
  <si>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имени Героя Советского Союза А.В. Журавлева с.Каменка муниципального района Шенталинский Самарской области</t>
  </si>
  <si>
    <t>2022 год план</t>
  </si>
  <si>
    <t xml:space="preserve">Информация о численности, фонде начисленной заработной платы и среднемесячной заработной плате работников государственных учреждений  за  2022 г. </t>
  </si>
  <si>
    <t>ГБОУ СОШ №1"ОЦ"ж.-д.ст.Шентала</t>
  </si>
  <si>
    <t>Информация о численности, фонде начисленной заработной платы и среднемесячной заработной плате отдельных категорий работников   за 2022 г.</t>
  </si>
  <si>
    <t xml:space="preserve">Распределение численности работников государственных учреждений Самарской области по размерам начисленной заработной платы                                                                                                                   за 2022 года </t>
  </si>
  <si>
    <t>до 13890* руб. в мес.</t>
  </si>
  <si>
    <t>13890 руб. в месяц</t>
  </si>
  <si>
    <t>свыше 13890 руб. в месяц</t>
  </si>
  <si>
    <t xml:space="preserve">по состоянию на 01.01.2022 </t>
  </si>
  <si>
    <t>Рост/сокращение вакантных ставок к уровню на 01.01.2022</t>
  </si>
  <si>
    <t>Заместитель по  УВР</t>
  </si>
  <si>
    <t>Заместитель по ВР</t>
  </si>
  <si>
    <t>ГБОУ СОШ "ОЦ" им.Героя Советского Союза П.В.Бочкарёва с. Старая Шентала</t>
  </si>
  <si>
    <t>уменьшились 0,5 ставки зам директора</t>
  </si>
  <si>
    <t>ГБОУ ООШ Д.БАЛАНДАЕВО</t>
  </si>
  <si>
    <t>ГБОУ ООШ с.Салейкино</t>
  </si>
  <si>
    <t>ГБУЦППМСП м.р.Шенталинский</t>
  </si>
  <si>
    <t>ГБОУ ООШ с.Аксаково</t>
  </si>
  <si>
    <t>ГБОУ ООШ им.Героя Советского Союза А.В.Журавлева</t>
  </si>
  <si>
    <t>помощ.воспит.,0,25повара,0,25 завхоза</t>
  </si>
  <si>
    <t>о</t>
  </si>
  <si>
    <t>свыше 113890 руб. в месяц</t>
  </si>
  <si>
    <t>до 15279* руб. в мес.</t>
  </si>
  <si>
    <t>15279руб. в месяц</t>
  </si>
  <si>
    <t>свыше 15279 руб. в месяц</t>
  </si>
  <si>
    <t>15279 руб. в месяц</t>
  </si>
  <si>
    <t>113890 руб. в месяц</t>
  </si>
  <si>
    <t>сюда ставим сумму с этого же отчета взятого  с декабря на конец</t>
  </si>
  <si>
    <t xml:space="preserve"> 1 чел  уволнение (пом.воспитателя 1ст и воспитатель 0,5 ст ) </t>
  </si>
  <si>
    <t>ГБОУ ООШ им.Героя Советского Союза А.В.Журавлева с.Каменка</t>
  </si>
  <si>
    <t>свыше 115279 руб. в месяц</t>
  </si>
  <si>
    <t>по школе уменшилась ставка учителей на 1,56ед,1 ед.водителя;по ДОД уменшилось ставка ПДО на 0,3ед,0,5ед-тьютер,0,5ед.пед.организатор,0,5едтуборщица,1,0едт-водителя,добавилась 0,5едт.вахтера</t>
  </si>
  <si>
    <t>уволились:2 учителя,1-водитель</t>
  </si>
  <si>
    <t>+0,72ст. в школе педагогич.став.,-0,25 инстр.по физ.культурев Звездочке,-0,25инст.по физ.в Теремке+0,5 ст .кладовщика в Теремке,-3,8ст.воспит.-2ст.пом.воспит.,-2,5ст. кладовщ.-1,5ст.дворника,-1ст.кастелянши.,+1ст.методиста в школе.,+0,5ст.рабоч.по комп.обс.здан,-1,06 ст.учит.</t>
  </si>
  <si>
    <t>Сокращены ставки:зам.дир.по УВР -0,5ст., зам.директора - 0,25 ст.,педагог-организатор- 0,5 ст. стар.воспит- 0,15 ст, воспитателя -0,1 ст., пом.воспит. -0,1 ст, повар- 0,1 ст. Добавлены ставки: зав.хоз.- 0,25 ст., спец.по закупкам 0,25 ст., учителя -0,07 ст.</t>
  </si>
  <si>
    <t>1 директор уволен,1 учитель уволен, 1 учитель принят, 1 сторож принят</t>
  </si>
  <si>
    <t>увеличились штатные единицы учителей на 0,84ед. из-за увелич.часов обучающихся на дому и детей обучающихся на дому</t>
  </si>
  <si>
    <t>Сокращение 1 учителя, 1 воспитателя д-сада,1 машиниста по стирке и ремонту спец.одежды</t>
  </si>
  <si>
    <t>1 педагог погиб, с д/с по сокрощению ушли воспитатель и завхоз,уволились с д/с повар и помощ.воспит.</t>
  </si>
  <si>
    <t>по состоянию на 01.01.2022</t>
  </si>
  <si>
    <t>Старосуркинский филиал ГБОУ СОШ "ОЦ" им. Героя Советского Союза П.В. Бочкарева  с. Старая Шентала</t>
  </si>
  <si>
    <t>Свод ГБОУ СОШ ОЦ с. Старая Шентала</t>
  </si>
  <si>
    <t xml:space="preserve">Информация о численности, фонде начисленной заработной платы и среднемесячной заработной плате работников государственных учреждений 
 за 4 квартал 2022 г. </t>
  </si>
  <si>
    <t>Информация о численности, фонде начисленной заработной платы и среднемесячной заработной плате отдельных категорий работников                                                                                                                                                                                                                                   за 4 квартал 2022 г.</t>
  </si>
  <si>
    <t xml:space="preserve">Распределение численности работников государственных учреждений Самарской области по размерам начисленной заработной платы                                                                                                                   за 4 квартал 2022 года </t>
  </si>
  <si>
    <t>«01» января 2022 года</t>
  </si>
  <si>
    <r>
      <t>Отчетный период  -</t>
    </r>
    <r>
      <rPr>
        <i/>
        <u/>
        <sz val="12"/>
        <color theme="1"/>
        <rFont val="Times New Roman"/>
        <family val="1"/>
        <charset val="204"/>
      </rPr>
      <t xml:space="preserve"> 4 квартал 2022 года</t>
    </r>
  </si>
  <si>
    <r>
      <t xml:space="preserve">Отчетный период  - 4 </t>
    </r>
    <r>
      <rPr>
        <i/>
        <u/>
        <sz val="12"/>
        <color theme="1"/>
        <rFont val="Times New Roman"/>
        <family val="1"/>
        <charset val="204"/>
      </rPr>
      <t>квартал 2022 года</t>
    </r>
  </si>
  <si>
    <t>4 кв-л 2022 год</t>
  </si>
  <si>
    <t>увол.внеш.совмес.-1муз.рук.,3учит.;2 пом.воспит.1 воспит.1 завхоз.,1 сторож,1 кух.раб.,1 повар.,1стар.воспит.,принято внешн.сов.-3учит,1 муз.рук.</t>
  </si>
  <si>
    <t xml:space="preserve">в школе уволен по собственному желанию директор, он же в октябре принят учителем, в детском саду вышла с декретного отпуска воспитатель </t>
  </si>
  <si>
    <t>уволилась декретница</t>
  </si>
  <si>
    <t>соединение кл/комплектов пед.ст. сократились на 2,16 шт.ед;ставка воспитателя сокращена на 0,16 шт.ед.;ставка завхоза-на 0,25шт.ед.;машиниста по стирке -на 0,25 шт.ед. сокр. 0,5 ст библиот.зам.дир.-0,5</t>
  </si>
  <si>
    <t>изменился шт. у учителей на 4,14 из за объеденеие 2 класса ,0,5 ст.убрали зам.дир.1 ст.сокротили убор.сл.помещ. в ДОУ сокротили ставки , 1ст.помощ.воспит.0,5 воспитателя,0,22 повара,</t>
  </si>
  <si>
    <t>воспитатель уволилась.другая вышла из декрета.</t>
  </si>
  <si>
    <t>сократили зам.директора 1 ст.,уменьшилось количество пед.ставок 0,61</t>
  </si>
  <si>
    <t>увеличена должность учителя на 1.42 штатных единиц; 0,5 шт.ед исключены из штатного расписания должность «Заместитель директора по ВР и УВР</t>
  </si>
  <si>
    <t>Сокращение ставки заместителя директора-0,5,зав.хоз-0,25.,убор.помещ-0,25.сокр.пед.орган.0,5, 0,25 пом. Воспитателя , 0,25 воспитатель и  уменьшение пед.ставок учит на 1,11</t>
  </si>
  <si>
    <t>уволлились 2 чел. В связи с сокращ.классов комплет</t>
  </si>
  <si>
    <t xml:space="preserve">в связи с увеличением класса-комплекта. увеличились пед.ставки на 2.33 един. </t>
  </si>
  <si>
    <t>увеличились штат ед педагогов-0,05 ед.</t>
  </si>
  <si>
    <t>Сокращены ставки директора - 1 ст, гл.бухгалтера -1 ст., спец.по закупкам 0,25 ст., уборщик служ.помещ - 0,15 ст. Увеличены ставки сторожа 0,75 ст., бухгалтера 0,5 ст.</t>
  </si>
  <si>
    <t>принят педагог-психолог 1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</si>
</sst>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"/>
    <numFmt numFmtId="166" formatCode="_(* #,##0.00_);_(* \(#,##0.00\);_(* &quot;-&quot;??_);_(@_)"/>
    <numFmt numFmtId="167" formatCode="_-* #,##0.00_р_._-;\-* #,##0.00_р_._-;_-* &quot;-&quot;??_р_.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"/>
      <name val="Arial"/>
      <family val="2"/>
      <charset val="204"/>
    </font>
    <font>
      <sz val="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6"/>
      <color indexed="8"/>
      <name val="Times New Roman"/>
      <family val="2"/>
      <charset val="204"/>
    </font>
    <font>
      <sz val="14"/>
      <name val="Times New Roman"/>
      <family val="2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0"/>
      <color rgb="FFFF0000"/>
      <name val="Arial Cyr"/>
      <charset val="204"/>
    </font>
    <font>
      <sz val="13.5"/>
      <name val="Times New Roman"/>
      <family val="1"/>
      <charset val="204"/>
    </font>
    <font>
      <vertAlign val="superscript"/>
      <sz val="13.5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51" fillId="0" borderId="0"/>
    <xf numFmtId="9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52" fillId="0" borderId="0"/>
    <xf numFmtId="167" fontId="53" fillId="0" borderId="0" applyFont="0" applyFill="0" applyBorder="0" applyAlignment="0" applyProtection="0"/>
  </cellStyleXfs>
  <cellXfs count="475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 vertical="top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 wrapText="1"/>
    </xf>
    <xf numFmtId="1" fontId="5" fillId="3" borderId="5" xfId="0" applyNumberFormat="1" applyFont="1" applyFill="1" applyBorder="1" applyAlignment="1" applyProtection="1">
      <alignment vertical="center" wrapText="1"/>
      <protection locked="0"/>
    </xf>
    <xf numFmtId="1" fontId="5" fillId="0" borderId="6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3" fillId="0" borderId="0" xfId="0" applyFont="1" applyFill="1"/>
    <xf numFmtId="0" fontId="5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3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" fontId="8" fillId="3" borderId="5" xfId="3" applyNumberFormat="1" applyFont="1" applyFill="1" applyBorder="1" applyAlignment="1" applyProtection="1">
      <alignment horizontal="center" vertical="center" wrapText="1"/>
      <protection locked="0"/>
    </xf>
    <xf numFmtId="1" fontId="8" fillId="3" borderId="5" xfId="3" applyNumberFormat="1" applyFont="1" applyFill="1" applyBorder="1" applyAlignment="1" applyProtection="1">
      <alignment horizontal="center" vertical="center"/>
      <protection locked="0"/>
    </xf>
    <xf numFmtId="1" fontId="8" fillId="0" borderId="5" xfId="3" applyNumberFormat="1" applyFont="1" applyFill="1" applyBorder="1" applyAlignment="1">
      <alignment horizontal="center" vertical="center"/>
    </xf>
    <xf numFmtId="1" fontId="10" fillId="3" borderId="5" xfId="3" applyNumberFormat="1" applyFont="1" applyFill="1" applyBorder="1" applyAlignment="1" applyProtection="1">
      <alignment horizontal="center" vertical="center"/>
      <protection locked="0"/>
    </xf>
    <xf numFmtId="1" fontId="8" fillId="3" borderId="5" xfId="3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2" fontId="8" fillId="0" borderId="6" xfId="0" applyNumberFormat="1" applyFont="1" applyBorder="1" applyAlignment="1">
      <alignment horizontal="center" vertical="center"/>
    </xf>
    <xf numFmtId="1" fontId="13" fillId="3" borderId="5" xfId="1" applyNumberFormat="1" applyFont="1" applyFill="1" applyBorder="1" applyAlignment="1" applyProtection="1">
      <alignment horizontal="center" vertical="center" wrapText="1"/>
      <protection locked="0"/>
    </xf>
    <xf numFmtId="9" fontId="13" fillId="3" borderId="5" xfId="2" applyFont="1" applyFill="1" applyBorder="1" applyAlignment="1" applyProtection="1">
      <alignment horizontal="center" vertical="center" wrapText="1"/>
      <protection locked="0"/>
    </xf>
    <xf numFmtId="49" fontId="17" fillId="3" borderId="5" xfId="3" applyNumberFormat="1" applyFont="1" applyFill="1" applyBorder="1" applyAlignment="1" applyProtection="1">
      <alignment horizontal="center" vertical="center" wrapText="1"/>
      <protection locked="0"/>
    </xf>
    <xf numFmtId="49" fontId="1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64" fontId="19" fillId="2" borderId="5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164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0" fillId="0" borderId="0" xfId="0" applyAlignment="1">
      <alignment wrapText="1"/>
    </xf>
    <xf numFmtId="0" fontId="25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2" borderId="0" xfId="0" applyFill="1"/>
    <xf numFmtId="165" fontId="31" fillId="2" borderId="5" xfId="0" applyNumberFormat="1" applyFont="1" applyFill="1" applyBorder="1" applyAlignment="1">
      <alignment horizontal="left" wrapText="1"/>
    </xf>
    <xf numFmtId="2" fontId="31" fillId="2" borderId="5" xfId="0" applyNumberFormat="1" applyFont="1" applyFill="1" applyBorder="1" applyAlignment="1">
      <alignment horizontal="left" wrapText="1"/>
    </xf>
    <xf numFmtId="4" fontId="31" fillId="2" borderId="5" xfId="0" applyNumberFormat="1" applyFont="1" applyFill="1" applyBorder="1" applyAlignment="1">
      <alignment horizontal="left" wrapText="1"/>
    </xf>
    <xf numFmtId="3" fontId="31" fillId="2" borderId="5" xfId="0" applyNumberFormat="1" applyFont="1" applyFill="1" applyBorder="1" applyAlignment="1">
      <alignment horizontal="left" wrapText="1"/>
    </xf>
    <xf numFmtId="164" fontId="31" fillId="2" borderId="5" xfId="0" applyNumberFormat="1" applyFont="1" applyFill="1" applyBorder="1" applyAlignment="1">
      <alignment horizontal="left" wrapText="1"/>
    </xf>
    <xf numFmtId="164" fontId="32" fillId="2" borderId="9" xfId="0" applyNumberFormat="1" applyFont="1" applyFill="1" applyBorder="1" applyAlignment="1">
      <alignment horizontal="left" wrapText="1"/>
    </xf>
    <xf numFmtId="2" fontId="31" fillId="3" borderId="5" xfId="0" applyNumberFormat="1" applyFont="1" applyFill="1" applyBorder="1" applyAlignment="1" applyProtection="1">
      <alignment horizontal="left" wrapText="1"/>
      <protection locked="0"/>
    </xf>
    <xf numFmtId="164" fontId="31" fillId="3" borderId="5" xfId="0" applyNumberFormat="1" applyFont="1" applyFill="1" applyBorder="1" applyAlignment="1" applyProtection="1">
      <alignment horizontal="left" wrapText="1"/>
      <protection locked="0"/>
    </xf>
    <xf numFmtId="165" fontId="32" fillId="2" borderId="5" xfId="0" applyNumberFormat="1" applyFont="1" applyFill="1" applyBorder="1" applyAlignment="1">
      <alignment horizontal="left" wrapText="1"/>
    </xf>
    <xf numFmtId="2" fontId="32" fillId="2" borderId="5" xfId="0" applyNumberFormat="1" applyFont="1" applyFill="1" applyBorder="1" applyAlignment="1">
      <alignment horizontal="left" wrapText="1"/>
    </xf>
    <xf numFmtId="164" fontId="32" fillId="2" borderId="5" xfId="0" applyNumberFormat="1" applyFont="1" applyFill="1" applyBorder="1" applyAlignment="1">
      <alignment horizontal="left" wrapText="1"/>
    </xf>
    <xf numFmtId="164" fontId="0" fillId="2" borderId="0" xfId="0" applyNumberFormat="1" applyFill="1"/>
    <xf numFmtId="0" fontId="33" fillId="0" borderId="0" xfId="0" applyFont="1" applyAlignment="1">
      <alignment wrapText="1"/>
    </xf>
    <xf numFmtId="0" fontId="34" fillId="0" borderId="0" xfId="0" applyFont="1" applyAlignment="1">
      <alignment horizontal="right" vertical="top"/>
    </xf>
    <xf numFmtId="0" fontId="34" fillId="0" borderId="0" xfId="0" applyFont="1" applyAlignment="1"/>
    <xf numFmtId="0" fontId="34" fillId="0" borderId="7" xfId="0" applyFont="1" applyBorder="1" applyAlignment="1">
      <alignment horizontal="left"/>
    </xf>
    <xf numFmtId="0" fontId="3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vertical="center" wrapText="1"/>
    </xf>
    <xf numFmtId="2" fontId="8" fillId="3" borderId="5" xfId="0" applyNumberFormat="1" applyFont="1" applyFill="1" applyBorder="1" applyAlignment="1">
      <alignment vertical="center" wrapText="1"/>
    </xf>
    <xf numFmtId="164" fontId="8" fillId="3" borderId="5" xfId="0" applyNumberFormat="1" applyFont="1" applyFill="1" applyBorder="1" applyAlignment="1">
      <alignment vertical="center" wrapText="1"/>
    </xf>
    <xf numFmtId="1" fontId="8" fillId="3" borderId="5" xfId="0" applyNumberFormat="1" applyFont="1" applyFill="1" applyBorder="1" applyAlignment="1">
      <alignment vertical="center" wrapText="1"/>
    </xf>
    <xf numFmtId="0" fontId="34" fillId="0" borderId="0" xfId="0" applyFont="1" applyBorder="1" applyAlignment="1">
      <alignment horizontal="justify" vertical="center" wrapText="1"/>
    </xf>
    <xf numFmtId="3" fontId="34" fillId="0" borderId="0" xfId="0" applyNumberFormat="1" applyFont="1" applyBorder="1" applyAlignment="1">
      <alignment horizontal="justify" vertical="center" wrapText="1"/>
    </xf>
    <xf numFmtId="4" fontId="34" fillId="0" borderId="0" xfId="0" applyNumberFormat="1" applyFont="1" applyBorder="1" applyAlignment="1">
      <alignment horizontal="justify" vertical="center" wrapText="1"/>
    </xf>
    <xf numFmtId="3" fontId="34" fillId="0" borderId="0" xfId="0" applyNumberFormat="1" applyFont="1" applyBorder="1" applyAlignment="1">
      <alignment wrapText="1"/>
    </xf>
    <xf numFmtId="165" fontId="3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35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32" fillId="0" borderId="0" xfId="0" applyFont="1" applyFill="1" applyBorder="1" applyAlignment="1">
      <alignment horizontal="left"/>
    </xf>
    <xf numFmtId="0" fontId="0" fillId="0" borderId="0" xfId="0" applyFill="1"/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17" fillId="0" borderId="0" xfId="0" applyFont="1" applyFill="1" applyAlignment="1">
      <alignment horizontal="center" vertical="top"/>
    </xf>
    <xf numFmtId="0" fontId="3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/>
    <xf numFmtId="164" fontId="8" fillId="3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1" fontId="8" fillId="0" borderId="5" xfId="3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10" fillId="5" borderId="2" xfId="0" applyFont="1" applyFill="1" applyBorder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3" fontId="46" fillId="2" borderId="6" xfId="0" applyNumberFormat="1" applyFont="1" applyFill="1" applyBorder="1" applyAlignment="1">
      <alignment horizontal="center" vertical="center" wrapText="1"/>
    </xf>
    <xf numFmtId="165" fontId="17" fillId="2" borderId="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4" borderId="0" xfId="0" applyFont="1" applyFill="1" applyAlignment="1">
      <alignment wrapText="1"/>
    </xf>
    <xf numFmtId="2" fontId="8" fillId="0" borderId="6" xfId="0" applyNumberFormat="1" applyFont="1" applyBorder="1" applyAlignment="1">
      <alignment horizontal="center" vertical="center" wrapText="1"/>
    </xf>
    <xf numFmtId="2" fontId="17" fillId="2" borderId="5" xfId="3" applyNumberFormat="1" applyFont="1" applyFill="1" applyBorder="1" applyAlignment="1">
      <alignment horizontal="center" vertical="center"/>
    </xf>
    <xf numFmtId="43" fontId="13" fillId="0" borderId="5" xfId="0" applyNumberFormat="1" applyFont="1" applyBorder="1" applyAlignment="1">
      <alignment wrapText="1"/>
    </xf>
    <xf numFmtId="2" fontId="10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3" fillId="0" borderId="7" xfId="0" applyFont="1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1" fontId="49" fillId="0" borderId="5" xfId="0" applyNumberFormat="1" applyFont="1" applyBorder="1" applyAlignment="1">
      <alignment horizontal="center" vertical="center" wrapText="1"/>
    </xf>
    <xf numFmtId="165" fontId="31" fillId="0" borderId="5" xfId="0" applyNumberFormat="1" applyFont="1" applyBorder="1" applyAlignment="1">
      <alignment horizontal="left" wrapText="1"/>
    </xf>
    <xf numFmtId="2" fontId="31" fillId="0" borderId="5" xfId="0" applyNumberFormat="1" applyFont="1" applyBorder="1" applyAlignment="1">
      <alignment horizontal="left" wrapText="1"/>
    </xf>
    <xf numFmtId="4" fontId="31" fillId="0" borderId="5" xfId="0" applyNumberFormat="1" applyFont="1" applyBorder="1" applyAlignment="1">
      <alignment horizontal="left" wrapText="1"/>
    </xf>
    <xf numFmtId="3" fontId="31" fillId="0" borderId="5" xfId="0" applyNumberFormat="1" applyFont="1" applyBorder="1" applyAlignment="1">
      <alignment horizontal="left" wrapText="1"/>
    </xf>
    <xf numFmtId="164" fontId="32" fillId="8" borderId="9" xfId="0" applyNumberFormat="1" applyFont="1" applyFill="1" applyBorder="1" applyAlignment="1">
      <alignment horizontal="left" wrapText="1"/>
    </xf>
    <xf numFmtId="165" fontId="31" fillId="9" borderId="5" xfId="0" applyNumberFormat="1" applyFont="1" applyFill="1" applyBorder="1" applyAlignment="1">
      <alignment horizontal="left" wrapText="1"/>
    </xf>
    <xf numFmtId="2" fontId="31" fillId="9" borderId="5" xfId="0" applyNumberFormat="1" applyFont="1" applyFill="1" applyBorder="1" applyAlignment="1">
      <alignment horizontal="left" wrapText="1"/>
    </xf>
    <xf numFmtId="165" fontId="32" fillId="8" borderId="5" xfId="0" applyNumberFormat="1" applyFont="1" applyFill="1" applyBorder="1" applyAlignment="1">
      <alignment horizontal="left" wrapText="1"/>
    </xf>
    <xf numFmtId="2" fontId="32" fillId="8" borderId="5" xfId="0" applyNumberFormat="1" applyFont="1" applyFill="1" applyBorder="1" applyAlignment="1">
      <alignment horizontal="left" wrapText="1"/>
    </xf>
    <xf numFmtId="164" fontId="0" fillId="0" borderId="0" xfId="0" applyNumberFormat="1"/>
    <xf numFmtId="165" fontId="31" fillId="10" borderId="5" xfId="0" applyNumberFormat="1" applyFont="1" applyFill="1" applyBorder="1" applyAlignment="1">
      <alignment horizontal="left" wrapText="1"/>
    </xf>
    <xf numFmtId="4" fontId="32" fillId="8" borderId="5" xfId="0" applyNumberFormat="1" applyFont="1" applyFill="1" applyBorder="1" applyAlignment="1">
      <alignment horizontal="left" wrapText="1"/>
    </xf>
    <xf numFmtId="165" fontId="32" fillId="8" borderId="0" xfId="0" applyNumberFormat="1" applyFont="1" applyFill="1" applyBorder="1" applyAlignment="1">
      <alignment horizontal="left" wrapText="1"/>
    </xf>
    <xf numFmtId="4" fontId="32" fillId="8" borderId="0" xfId="0" applyNumberFormat="1" applyFont="1" applyFill="1" applyBorder="1" applyAlignment="1">
      <alignment horizontal="left" wrapText="1"/>
    </xf>
    <xf numFmtId="3" fontId="31" fillId="0" borderId="0" xfId="0" applyNumberFormat="1" applyFont="1" applyBorder="1" applyAlignment="1">
      <alignment horizontal="left" wrapText="1"/>
    </xf>
    <xf numFmtId="1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9" fontId="13" fillId="3" borderId="5" xfId="6" applyFont="1" applyFill="1" applyBorder="1" applyAlignment="1" applyProtection="1">
      <alignment horizontal="center" vertical="center" wrapText="1"/>
      <protection locked="0"/>
    </xf>
    <xf numFmtId="166" fontId="16" fillId="4" borderId="5" xfId="7" applyNumberFormat="1" applyFont="1" applyFill="1" applyBorder="1" applyAlignment="1">
      <alignment horizontal="center" vertical="center" wrapText="1"/>
    </xf>
    <xf numFmtId="166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166" fontId="16" fillId="4" borderId="5" xfId="1" applyNumberFormat="1" applyFont="1" applyFill="1" applyBorder="1" applyAlignment="1">
      <alignment horizontal="center" vertical="center" wrapText="1"/>
    </xf>
    <xf numFmtId="166" fontId="1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2" fillId="2" borderId="10" xfId="0" applyNumberFormat="1" applyFont="1" applyFill="1" applyBorder="1" applyAlignment="1">
      <alignment horizontal="left" wrapText="1"/>
    </xf>
    <xf numFmtId="0" fontId="3" fillId="0" borderId="0" xfId="0" applyFont="1" applyBorder="1"/>
    <xf numFmtId="0" fontId="27" fillId="0" borderId="0" xfId="0" applyFont="1" applyBorder="1"/>
    <xf numFmtId="0" fontId="0" fillId="0" borderId="0" xfId="0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 wrapText="1"/>
    </xf>
    <xf numFmtId="0" fontId="35" fillId="0" borderId="5" xfId="0" applyFont="1" applyBorder="1" applyAlignment="1">
      <alignment horizontal="left" vertical="center" wrapText="1"/>
    </xf>
    <xf numFmtId="2" fontId="35" fillId="3" borderId="5" xfId="0" applyNumberFormat="1" applyFont="1" applyFill="1" applyBorder="1" applyAlignment="1">
      <alignment horizontal="center" vertical="center" wrapText="1"/>
    </xf>
    <xf numFmtId="164" fontId="35" fillId="3" borderId="5" xfId="0" applyNumberFormat="1" applyFont="1" applyFill="1" applyBorder="1" applyAlignment="1">
      <alignment horizontal="center" vertical="center" wrapText="1"/>
    </xf>
    <xf numFmtId="1" fontId="35" fillId="3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right"/>
    </xf>
    <xf numFmtId="2" fontId="35" fillId="0" borderId="5" xfId="0" applyNumberFormat="1" applyFont="1" applyFill="1" applyBorder="1" applyAlignment="1">
      <alignment horizontal="center" vertical="center" wrapText="1"/>
    </xf>
    <xf numFmtId="164" fontId="35" fillId="0" borderId="5" xfId="0" applyNumberFormat="1" applyFont="1" applyFill="1" applyBorder="1" applyAlignment="1">
      <alignment horizontal="center" vertical="center" wrapText="1"/>
    </xf>
    <xf numFmtId="1" fontId="35" fillId="0" borderId="5" xfId="0" applyNumberFormat="1" applyFont="1" applyFill="1" applyBorder="1" applyAlignment="1">
      <alignment horizontal="center" vertical="center" wrapText="1"/>
    </xf>
    <xf numFmtId="2" fontId="35" fillId="2" borderId="5" xfId="0" applyNumberFormat="1" applyFont="1" applyFill="1" applyBorder="1" applyAlignment="1">
      <alignment horizontal="center" vertical="center" wrapText="1"/>
    </xf>
    <xf numFmtId="164" fontId="35" fillId="2" borderId="5" xfId="0" applyNumberFormat="1" applyFont="1" applyFill="1" applyBorder="1" applyAlignment="1">
      <alignment horizontal="center" vertical="center" wrapText="1"/>
    </xf>
    <xf numFmtId="1" fontId="35" fillId="2" borderId="5" xfId="0" applyNumberFormat="1" applyFont="1" applyFill="1" applyBorder="1" applyAlignment="1">
      <alignment horizontal="center" vertical="center" wrapText="1"/>
    </xf>
    <xf numFmtId="1" fontId="35" fillId="3" borderId="5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/>
    </xf>
    <xf numFmtId="1" fontId="35" fillId="0" borderId="5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right" vertical="center" wrapText="1"/>
    </xf>
    <xf numFmtId="0" fontId="35" fillId="0" borderId="5" xfId="0" applyFont="1" applyFill="1" applyBorder="1" applyAlignment="1">
      <alignment horizontal="center" vertical="center"/>
    </xf>
    <xf numFmtId="3" fontId="35" fillId="0" borderId="5" xfId="0" applyNumberFormat="1" applyFont="1" applyFill="1" applyBorder="1" applyAlignment="1">
      <alignment horizontal="center" vertical="center" wrapText="1"/>
    </xf>
    <xf numFmtId="1" fontId="31" fillId="0" borderId="5" xfId="0" applyNumberFormat="1" applyFont="1" applyBorder="1" applyAlignment="1">
      <alignment horizontal="left" wrapText="1"/>
    </xf>
    <xf numFmtId="0" fontId="35" fillId="0" borderId="0" xfId="0" applyFont="1"/>
    <xf numFmtId="0" fontId="35" fillId="0" borderId="0" xfId="0" applyFont="1" applyAlignment="1">
      <alignment horizontal="right" vertical="top"/>
    </xf>
    <xf numFmtId="1" fontId="35" fillId="0" borderId="1" xfId="0" applyNumberFormat="1" applyFont="1" applyBorder="1" applyAlignment="1">
      <alignment horizontal="center" vertical="center" wrapText="1"/>
    </xf>
    <xf numFmtId="1" fontId="35" fillId="0" borderId="4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35" fillId="0" borderId="5" xfId="0" applyFont="1" applyBorder="1" applyAlignment="1">
      <alignment vertical="center"/>
    </xf>
    <xf numFmtId="2" fontId="35" fillId="0" borderId="6" xfId="0" applyNumberFormat="1" applyFont="1" applyBorder="1" applyAlignment="1">
      <alignment vertical="center"/>
    </xf>
    <xf numFmtId="164" fontId="35" fillId="0" borderId="6" xfId="0" applyNumberFormat="1" applyFont="1" applyBorder="1" applyAlignment="1">
      <alignment vertical="center"/>
    </xf>
    <xf numFmtId="4" fontId="35" fillId="0" borderId="6" xfId="0" applyNumberFormat="1" applyFont="1" applyBorder="1" applyAlignment="1">
      <alignment vertical="center" wrapText="1"/>
    </xf>
    <xf numFmtId="1" fontId="35" fillId="3" borderId="5" xfId="0" applyNumberFormat="1" applyFont="1" applyFill="1" applyBorder="1" applyAlignment="1" applyProtection="1">
      <alignment vertical="center" wrapText="1"/>
      <protection locked="0"/>
    </xf>
    <xf numFmtId="1" fontId="35" fillId="0" borderId="6" xfId="0" applyNumberFormat="1" applyFont="1" applyBorder="1" applyAlignment="1">
      <alignment vertical="center" wrapText="1"/>
    </xf>
    <xf numFmtId="1" fontId="35" fillId="0" borderId="5" xfId="0" applyNumberFormat="1" applyFont="1" applyBorder="1" applyAlignment="1">
      <alignment vertical="center" wrapText="1"/>
    </xf>
    <xf numFmtId="0" fontId="35" fillId="0" borderId="0" xfId="0" applyFont="1" applyAlignment="1">
      <alignment vertical="center"/>
    </xf>
    <xf numFmtId="164" fontId="35" fillId="0" borderId="0" xfId="0" applyNumberFormat="1" applyFont="1" applyAlignment="1">
      <alignment vertical="center"/>
    </xf>
    <xf numFmtId="0" fontId="35" fillId="0" borderId="0" xfId="0" applyFont="1" applyFill="1"/>
    <xf numFmtId="0" fontId="35" fillId="0" borderId="0" xfId="0" applyFont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2" fontId="35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35" fillId="2" borderId="5" xfId="0" applyNumberFormat="1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1" fontId="35" fillId="3" borderId="5" xfId="3" applyNumberFormat="1" applyFont="1" applyFill="1" applyBorder="1" applyAlignment="1" applyProtection="1">
      <alignment horizontal="center" vertical="center" wrapText="1"/>
      <protection locked="0"/>
    </xf>
    <xf numFmtId="1" fontId="35" fillId="3" borderId="5" xfId="3" applyNumberFormat="1" applyFont="1" applyFill="1" applyBorder="1" applyAlignment="1" applyProtection="1">
      <alignment horizontal="center" vertical="center"/>
      <protection locked="0"/>
    </xf>
    <xf numFmtId="1" fontId="35" fillId="0" borderId="5" xfId="3" applyNumberFormat="1" applyFont="1" applyFill="1" applyBorder="1" applyAlignment="1">
      <alignment horizontal="center" vertical="center"/>
    </xf>
    <xf numFmtId="1" fontId="35" fillId="2" borderId="5" xfId="3" applyNumberFormat="1" applyFont="1" applyFill="1" applyBorder="1" applyAlignment="1" applyProtection="1">
      <alignment horizontal="center" vertical="center"/>
    </xf>
    <xf numFmtId="1" fontId="54" fillId="3" borderId="5" xfId="3" applyNumberFormat="1" applyFont="1" applyFill="1" applyBorder="1" applyAlignment="1" applyProtection="1">
      <alignment horizontal="center" vertical="center"/>
      <protection locked="0"/>
    </xf>
    <xf numFmtId="1" fontId="35" fillId="3" borderId="5" xfId="3" applyNumberFormat="1" applyFont="1" applyFill="1" applyBorder="1" applyAlignment="1" applyProtection="1">
      <alignment horizontal="center"/>
      <protection locked="0"/>
    </xf>
    <xf numFmtId="1" fontId="35" fillId="2" borderId="5" xfId="3" applyNumberFormat="1" applyFont="1" applyFill="1" applyBorder="1" applyAlignment="1" applyProtection="1">
      <alignment horizontal="center"/>
    </xf>
    <xf numFmtId="0" fontId="19" fillId="0" borderId="0" xfId="0" applyFont="1" applyAlignment="1">
      <alignment wrapText="1"/>
    </xf>
    <xf numFmtId="0" fontId="55" fillId="4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/>
    </xf>
    <xf numFmtId="1" fontId="19" fillId="3" borderId="5" xfId="7" applyNumberFormat="1" applyFont="1" applyFill="1" applyBorder="1" applyAlignment="1" applyProtection="1">
      <alignment horizontal="center" vertical="center" wrapText="1"/>
      <protection locked="0"/>
    </xf>
    <xf numFmtId="9" fontId="19" fillId="3" borderId="5" xfId="6" applyFont="1" applyFill="1" applyBorder="1" applyAlignment="1" applyProtection="1">
      <alignment horizontal="center" vertical="center" wrapText="1"/>
      <protection locked="0"/>
    </xf>
    <xf numFmtId="49" fontId="35" fillId="3" borderId="5" xfId="3" applyNumberFormat="1" applyFont="1" applyFill="1" applyBorder="1" applyAlignment="1" applyProtection="1">
      <alignment horizontal="center" vertical="center" wrapText="1"/>
      <protection locked="0"/>
    </xf>
    <xf numFmtId="49" fontId="33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0" xfId="0" applyNumberFormat="1" applyFont="1"/>
    <xf numFmtId="1" fontId="35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1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5" xfId="0" applyFont="1" applyBorder="1" applyAlignment="1">
      <alignment horizontal="center" vertical="center" wrapText="1"/>
    </xf>
    <xf numFmtId="165" fontId="35" fillId="2" borderId="5" xfId="0" applyNumberFormat="1" applyFont="1" applyFill="1" applyBorder="1" applyAlignment="1">
      <alignment horizontal="left" wrapText="1"/>
    </xf>
    <xf numFmtId="2" fontId="35" fillId="2" borderId="5" xfId="0" applyNumberFormat="1" applyFont="1" applyFill="1" applyBorder="1" applyAlignment="1">
      <alignment horizontal="left" wrapText="1"/>
    </xf>
    <xf numFmtId="4" fontId="35" fillId="2" borderId="5" xfId="0" applyNumberFormat="1" applyFont="1" applyFill="1" applyBorder="1" applyAlignment="1">
      <alignment horizontal="left" wrapText="1"/>
    </xf>
    <xf numFmtId="3" fontId="35" fillId="2" borderId="5" xfId="0" applyNumberFormat="1" applyFont="1" applyFill="1" applyBorder="1" applyAlignment="1">
      <alignment horizontal="left" wrapText="1"/>
    </xf>
    <xf numFmtId="164" fontId="35" fillId="2" borderId="5" xfId="0" applyNumberFormat="1" applyFont="1" applyFill="1" applyBorder="1" applyAlignment="1">
      <alignment horizontal="left" wrapText="1"/>
    </xf>
    <xf numFmtId="2" fontId="35" fillId="3" borderId="5" xfId="0" applyNumberFormat="1" applyFont="1" applyFill="1" applyBorder="1" applyAlignment="1" applyProtection="1">
      <alignment horizontal="left" wrapText="1"/>
      <protection locked="0"/>
    </xf>
    <xf numFmtId="164" fontId="35" fillId="3" borderId="5" xfId="0" applyNumberFormat="1" applyFont="1" applyFill="1" applyBorder="1" applyAlignment="1" applyProtection="1">
      <alignment horizontal="left" wrapText="1"/>
      <protection locked="0"/>
    </xf>
    <xf numFmtId="165" fontId="54" fillId="2" borderId="5" xfId="0" applyNumberFormat="1" applyFont="1" applyFill="1" applyBorder="1" applyAlignment="1">
      <alignment horizontal="left" wrapText="1"/>
    </xf>
    <xf numFmtId="2" fontId="54" fillId="2" borderId="5" xfId="0" applyNumberFormat="1" applyFont="1" applyFill="1" applyBorder="1" applyAlignment="1">
      <alignment horizontal="left" wrapText="1"/>
    </xf>
    <xf numFmtId="164" fontId="54" fillId="2" borderId="5" xfId="0" applyNumberFormat="1" applyFont="1" applyFill="1" applyBorder="1" applyAlignment="1">
      <alignment horizontal="left" wrapText="1"/>
    </xf>
    <xf numFmtId="166" fontId="55" fillId="4" borderId="5" xfId="7" applyNumberFormat="1" applyFont="1" applyFill="1" applyBorder="1" applyAlignment="1">
      <alignment horizontal="center" vertical="center" wrapText="1"/>
    </xf>
    <xf numFmtId="166" fontId="19" fillId="3" borderId="5" xfId="7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/>
    <xf numFmtId="1" fontId="3" fillId="0" borderId="0" xfId="0" applyNumberFormat="1" applyFont="1"/>
    <xf numFmtId="49" fontId="8" fillId="0" borderId="6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vertical="center"/>
    </xf>
    <xf numFmtId="2" fontId="8" fillId="2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165" fontId="31" fillId="3" borderId="5" xfId="0" applyNumberFormat="1" applyFont="1" applyFill="1" applyBorder="1" applyAlignment="1" applyProtection="1">
      <alignment horizontal="left" wrapText="1"/>
      <protection locked="0"/>
    </xf>
    <xf numFmtId="2" fontId="3" fillId="0" borderId="0" xfId="0" applyNumberFormat="1" applyFont="1" applyBorder="1"/>
    <xf numFmtId="1" fontId="19" fillId="0" borderId="5" xfId="0" applyNumberFormat="1" applyFont="1" applyBorder="1" applyAlignment="1">
      <alignment horizontal="center" vertical="center" wrapText="1"/>
    </xf>
    <xf numFmtId="1" fontId="35" fillId="0" borderId="0" xfId="0" applyNumberFormat="1" applyFont="1" applyAlignment="1">
      <alignment vertical="center"/>
    </xf>
    <xf numFmtId="1" fontId="19" fillId="3" borderId="5" xfId="1" applyNumberFormat="1" applyFont="1" applyFill="1" applyBorder="1" applyAlignment="1" applyProtection="1">
      <alignment horizontal="center" vertical="center" wrapText="1"/>
      <protection locked="0"/>
    </xf>
    <xf numFmtId="9" fontId="19" fillId="3" borderId="5" xfId="2" applyFont="1" applyFill="1" applyBorder="1" applyAlignment="1" applyProtection="1">
      <alignment horizontal="center" vertical="center" wrapText="1"/>
      <protection locked="0"/>
    </xf>
    <xf numFmtId="0" fontId="56" fillId="0" borderId="0" xfId="0" applyFont="1"/>
    <xf numFmtId="0" fontId="49" fillId="2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35" fillId="2" borderId="0" xfId="0" applyFont="1" applyFill="1"/>
    <xf numFmtId="0" fontId="35" fillId="0" borderId="0" xfId="0" applyFont="1" applyBorder="1"/>
    <xf numFmtId="164" fontId="54" fillId="2" borderId="10" xfId="0" applyNumberFormat="1" applyFont="1" applyFill="1" applyBorder="1" applyAlignment="1">
      <alignment horizontal="left" wrapText="1"/>
    </xf>
    <xf numFmtId="164" fontId="35" fillId="2" borderId="0" xfId="0" applyNumberFormat="1" applyFont="1" applyFill="1"/>
    <xf numFmtId="166" fontId="55" fillId="4" borderId="5" xfId="1" applyNumberFormat="1" applyFont="1" applyFill="1" applyBorder="1" applyAlignment="1">
      <alignment horizontal="center" vertical="center" wrapText="1"/>
    </xf>
    <xf numFmtId="166" fontId="19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8" fillId="3" borderId="0" xfId="0" applyNumberFormat="1" applyFont="1" applyFill="1" applyAlignment="1">
      <alignment vertical="center"/>
    </xf>
    <xf numFmtId="49" fontId="13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11" borderId="0" xfId="0" applyFont="1" applyFill="1" applyAlignment="1">
      <alignment vertical="center"/>
    </xf>
    <xf numFmtId="0" fontId="13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 wrapText="1"/>
    </xf>
    <xf numFmtId="0" fontId="19" fillId="0" borderId="5" xfId="0" applyFont="1" applyFill="1" applyBorder="1" applyAlignment="1">
      <alignment horizontal="left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0" fontId="17" fillId="3" borderId="5" xfId="3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" fontId="8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5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" fontId="19" fillId="0" borderId="5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3" fontId="34" fillId="0" borderId="8" xfId="0" applyNumberFormat="1" applyFont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42" fillId="0" borderId="0" xfId="0" applyFont="1" applyAlignment="1">
      <alignment horizontal="left" vertical="top" wrapText="1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5" xfId="0" applyFont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8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/>
    </xf>
    <xf numFmtId="0" fontId="19" fillId="0" borderId="0" xfId="0" applyFont="1" applyAlignment="1">
      <alignment horizontal="left" vertical="center" wrapText="1"/>
    </xf>
    <xf numFmtId="0" fontId="30" fillId="0" borderId="2" xfId="0" applyFont="1" applyBorder="1" applyAlignment="1">
      <alignment horizontal="center" wrapText="1"/>
    </xf>
    <xf numFmtId="0" fontId="0" fillId="0" borderId="3" xfId="0" applyBorder="1" applyAlignment="1"/>
    <xf numFmtId="0" fontId="0" fillId="0" borderId="6" xfId="0" applyBorder="1" applyAlignment="1"/>
    <xf numFmtId="0" fontId="47" fillId="0" borderId="0" xfId="0" applyFont="1" applyBorder="1" applyAlignment="1">
      <alignment horizontal="left" wrapText="1"/>
    </xf>
    <xf numFmtId="0" fontId="25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50" fillId="0" borderId="7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26" fillId="6" borderId="5" xfId="0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2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right" wrapText="1"/>
    </xf>
    <xf numFmtId="0" fontId="5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0" fontId="55" fillId="4" borderId="2" xfId="0" applyFont="1" applyFill="1" applyBorder="1" applyAlignment="1">
      <alignment horizontal="center" vertical="center" wrapText="1"/>
    </xf>
    <xf numFmtId="0" fontId="55" fillId="4" borderId="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49" fillId="0" borderId="8" xfId="0" applyFont="1" applyBorder="1" applyAlignment="1">
      <alignment horizontal="center" wrapText="1"/>
    </xf>
    <xf numFmtId="0" fontId="49" fillId="0" borderId="5" xfId="0" applyFont="1" applyBorder="1" applyAlignment="1">
      <alignment horizontal="center" vertical="center" wrapText="1"/>
    </xf>
    <xf numFmtId="0" fontId="56" fillId="2" borderId="5" xfId="0" applyFont="1" applyFill="1" applyBorder="1" applyAlignment="1">
      <alignment horizontal="center"/>
    </xf>
    <xf numFmtId="1" fontId="56" fillId="2" borderId="5" xfId="0" applyNumberFormat="1" applyFont="1" applyFill="1" applyBorder="1" applyAlignment="1">
      <alignment horizontal="center"/>
    </xf>
    <xf numFmtId="0" fontId="56" fillId="2" borderId="2" xfId="0" applyFont="1" applyFill="1" applyBorder="1" applyAlignment="1">
      <alignment horizontal="center" wrapText="1"/>
    </xf>
    <xf numFmtId="0" fontId="35" fillId="2" borderId="3" xfId="0" applyFont="1" applyFill="1" applyBorder="1" applyAlignment="1"/>
    <xf numFmtId="0" fontId="35" fillId="2" borderId="6" xfId="0" applyFont="1" applyFill="1" applyBorder="1" applyAlignment="1"/>
    <xf numFmtId="0" fontId="56" fillId="0" borderId="2" xfId="0" applyFont="1" applyBorder="1" applyAlignment="1">
      <alignment horizontal="center" wrapText="1"/>
    </xf>
    <xf numFmtId="0" fontId="35" fillId="0" borderId="3" xfId="0" applyFont="1" applyBorder="1" applyAlignment="1"/>
    <xf numFmtId="0" fontId="35" fillId="0" borderId="6" xfId="0" applyFont="1" applyBorder="1" applyAlignment="1"/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/>
    </xf>
    <xf numFmtId="1" fontId="26" fillId="2" borderId="5" xfId="0" applyNumberFormat="1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 wrapText="1"/>
    </xf>
    <xf numFmtId="0" fontId="0" fillId="2" borderId="3" xfId="0" applyFill="1" applyBorder="1" applyAlignment="1"/>
    <xf numFmtId="0" fontId="0" fillId="2" borderId="6" xfId="0" applyFill="1" applyBorder="1" applyAlignment="1"/>
    <xf numFmtId="0" fontId="6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right"/>
    </xf>
    <xf numFmtId="0" fontId="19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1" fontId="26" fillId="2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wrapText="1"/>
    </xf>
    <xf numFmtId="0" fontId="30" fillId="2" borderId="6" xfId="0" applyFont="1" applyFill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</cellXfs>
  <cellStyles count="10">
    <cellStyle name="Обычный" xfId="0" builtinId="0"/>
    <cellStyle name="Обычный 2" xfId="3"/>
    <cellStyle name="Обычный 2 2" xfId="4"/>
    <cellStyle name="Обычный 3" xfId="5"/>
    <cellStyle name="Обычный 4" xfId="8"/>
    <cellStyle name="Процентный" xfId="2" builtinId="5"/>
    <cellStyle name="Процентный 2" xfId="6"/>
    <cellStyle name="Финансовый" xfId="1" builtinId="3"/>
    <cellStyle name="Финансовый 2" xfId="7"/>
    <cellStyle name="Финансовы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1"/>
  <sheetViews>
    <sheetView view="pageBreakPreview" topLeftCell="A7" zoomScale="60" zoomScaleNormal="100" workbookViewId="0">
      <selection activeCell="K23" sqref="K23"/>
    </sheetView>
  </sheetViews>
  <sheetFormatPr defaultRowHeight="15" x14ac:dyDescent="0.25"/>
  <cols>
    <col min="1" max="1" width="55.7109375" customWidth="1"/>
    <col min="2" max="2" width="9.85546875" customWidth="1"/>
    <col min="3" max="3" width="9.7109375" customWidth="1"/>
    <col min="4" max="4" width="10" customWidth="1"/>
    <col min="5" max="5" width="13.7109375" customWidth="1"/>
    <col min="6" max="6" width="16" customWidth="1"/>
    <col min="7" max="7" width="15.7109375" customWidth="1"/>
    <col min="8" max="8" width="15.5703125" customWidth="1"/>
    <col min="9" max="9" width="15" customWidth="1"/>
    <col min="10" max="10" width="13.140625" customWidth="1"/>
    <col min="11" max="11" width="23.140625" customWidth="1"/>
    <col min="12" max="12" width="9.140625" customWidth="1"/>
    <col min="15" max="15" width="18.28515625" customWidth="1"/>
    <col min="16" max="16" width="16.7109375" customWidth="1"/>
    <col min="17" max="17" width="13.42578125" customWidth="1"/>
    <col min="18" max="18" width="11.140625" customWidth="1"/>
    <col min="19" max="19" width="11.5703125" customWidth="1"/>
    <col min="20" max="20" width="11.140625" customWidth="1"/>
    <col min="21" max="21" width="14.5703125" customWidth="1"/>
    <col min="23" max="23" width="15.28515625" customWidth="1"/>
    <col min="24" max="24" width="14.140625" customWidth="1"/>
    <col min="25" max="25" width="16" customWidth="1"/>
    <col min="251" max="251" width="21.140625" customWidth="1"/>
    <col min="252" max="252" width="7.5703125" customWidth="1"/>
    <col min="253" max="253" width="9.7109375" customWidth="1"/>
    <col min="254" max="254" width="10" customWidth="1"/>
    <col min="255" max="257" width="9.7109375" customWidth="1"/>
    <col min="258" max="258" width="12.28515625" customWidth="1"/>
    <col min="259" max="259" width="11.5703125" customWidth="1"/>
    <col min="260" max="260" width="9.5703125" customWidth="1"/>
    <col min="261" max="261" width="10.7109375" customWidth="1"/>
    <col min="262" max="263" width="10.85546875" customWidth="1"/>
    <col min="264" max="264" width="18.140625" customWidth="1"/>
    <col min="265" max="265" width="10.7109375" customWidth="1"/>
    <col min="266" max="266" width="12" customWidth="1"/>
    <col min="267" max="267" width="10.42578125" customWidth="1"/>
    <col min="268" max="268" width="9.140625" customWidth="1"/>
    <col min="507" max="507" width="21.140625" customWidth="1"/>
    <col min="508" max="508" width="7.5703125" customWidth="1"/>
    <col min="509" max="509" width="9.7109375" customWidth="1"/>
    <col min="510" max="510" width="10" customWidth="1"/>
    <col min="511" max="513" width="9.7109375" customWidth="1"/>
    <col min="514" max="514" width="12.28515625" customWidth="1"/>
    <col min="515" max="515" width="11.5703125" customWidth="1"/>
    <col min="516" max="516" width="9.5703125" customWidth="1"/>
    <col min="517" max="517" width="10.7109375" customWidth="1"/>
    <col min="518" max="519" width="10.85546875" customWidth="1"/>
    <col min="520" max="520" width="18.140625" customWidth="1"/>
    <col min="521" max="521" width="10.7109375" customWidth="1"/>
    <col min="522" max="522" width="12" customWidth="1"/>
    <col min="523" max="523" width="10.42578125" customWidth="1"/>
    <col min="524" max="524" width="9.140625" customWidth="1"/>
    <col min="763" max="763" width="21.140625" customWidth="1"/>
    <col min="764" max="764" width="7.5703125" customWidth="1"/>
    <col min="765" max="765" width="9.7109375" customWidth="1"/>
    <col min="766" max="766" width="10" customWidth="1"/>
    <col min="767" max="769" width="9.7109375" customWidth="1"/>
    <col min="770" max="770" width="12.28515625" customWidth="1"/>
    <col min="771" max="771" width="11.5703125" customWidth="1"/>
    <col min="772" max="772" width="9.5703125" customWidth="1"/>
    <col min="773" max="773" width="10.7109375" customWidth="1"/>
    <col min="774" max="775" width="10.85546875" customWidth="1"/>
    <col min="776" max="776" width="18.140625" customWidth="1"/>
    <col min="777" max="777" width="10.7109375" customWidth="1"/>
    <col min="778" max="778" width="12" customWidth="1"/>
    <col min="779" max="779" width="10.42578125" customWidth="1"/>
    <col min="780" max="780" width="9.140625" customWidth="1"/>
    <col min="1019" max="1019" width="21.140625" customWidth="1"/>
    <col min="1020" max="1020" width="7.5703125" customWidth="1"/>
    <col min="1021" max="1021" width="9.7109375" customWidth="1"/>
    <col min="1022" max="1022" width="10" customWidth="1"/>
    <col min="1023" max="1025" width="9.7109375" customWidth="1"/>
    <col min="1026" max="1026" width="12.28515625" customWidth="1"/>
    <col min="1027" max="1027" width="11.5703125" customWidth="1"/>
    <col min="1028" max="1028" width="9.5703125" customWidth="1"/>
    <col min="1029" max="1029" width="10.7109375" customWidth="1"/>
    <col min="1030" max="1031" width="10.85546875" customWidth="1"/>
    <col min="1032" max="1032" width="18.140625" customWidth="1"/>
    <col min="1033" max="1033" width="10.7109375" customWidth="1"/>
    <col min="1034" max="1034" width="12" customWidth="1"/>
    <col min="1035" max="1035" width="10.42578125" customWidth="1"/>
    <col min="1036" max="1036" width="9.140625" customWidth="1"/>
    <col min="1275" max="1275" width="21.140625" customWidth="1"/>
    <col min="1276" max="1276" width="7.5703125" customWidth="1"/>
    <col min="1277" max="1277" width="9.7109375" customWidth="1"/>
    <col min="1278" max="1278" width="10" customWidth="1"/>
    <col min="1279" max="1281" width="9.7109375" customWidth="1"/>
    <col min="1282" max="1282" width="12.28515625" customWidth="1"/>
    <col min="1283" max="1283" width="11.5703125" customWidth="1"/>
    <col min="1284" max="1284" width="9.5703125" customWidth="1"/>
    <col min="1285" max="1285" width="10.7109375" customWidth="1"/>
    <col min="1286" max="1287" width="10.85546875" customWidth="1"/>
    <col min="1288" max="1288" width="18.140625" customWidth="1"/>
    <col min="1289" max="1289" width="10.7109375" customWidth="1"/>
    <col min="1290" max="1290" width="12" customWidth="1"/>
    <col min="1291" max="1291" width="10.42578125" customWidth="1"/>
    <col min="1292" max="1292" width="9.140625" customWidth="1"/>
    <col min="1531" max="1531" width="21.140625" customWidth="1"/>
    <col min="1532" max="1532" width="7.5703125" customWidth="1"/>
    <col min="1533" max="1533" width="9.7109375" customWidth="1"/>
    <col min="1534" max="1534" width="10" customWidth="1"/>
    <col min="1535" max="1537" width="9.7109375" customWidth="1"/>
    <col min="1538" max="1538" width="12.28515625" customWidth="1"/>
    <col min="1539" max="1539" width="11.5703125" customWidth="1"/>
    <col min="1540" max="1540" width="9.5703125" customWidth="1"/>
    <col min="1541" max="1541" width="10.7109375" customWidth="1"/>
    <col min="1542" max="1543" width="10.85546875" customWidth="1"/>
    <col min="1544" max="1544" width="18.140625" customWidth="1"/>
    <col min="1545" max="1545" width="10.7109375" customWidth="1"/>
    <col min="1546" max="1546" width="12" customWidth="1"/>
    <col min="1547" max="1547" width="10.42578125" customWidth="1"/>
    <col min="1548" max="1548" width="9.140625" customWidth="1"/>
    <col min="1787" max="1787" width="21.140625" customWidth="1"/>
    <col min="1788" max="1788" width="7.5703125" customWidth="1"/>
    <col min="1789" max="1789" width="9.7109375" customWidth="1"/>
    <col min="1790" max="1790" width="10" customWidth="1"/>
    <col min="1791" max="1793" width="9.7109375" customWidth="1"/>
    <col min="1794" max="1794" width="12.28515625" customWidth="1"/>
    <col min="1795" max="1795" width="11.5703125" customWidth="1"/>
    <col min="1796" max="1796" width="9.5703125" customWidth="1"/>
    <col min="1797" max="1797" width="10.7109375" customWidth="1"/>
    <col min="1798" max="1799" width="10.85546875" customWidth="1"/>
    <col min="1800" max="1800" width="18.140625" customWidth="1"/>
    <col min="1801" max="1801" width="10.7109375" customWidth="1"/>
    <col min="1802" max="1802" width="12" customWidth="1"/>
    <col min="1803" max="1803" width="10.42578125" customWidth="1"/>
    <col min="1804" max="1804" width="9.140625" customWidth="1"/>
    <col min="2043" max="2043" width="21.140625" customWidth="1"/>
    <col min="2044" max="2044" width="7.5703125" customWidth="1"/>
    <col min="2045" max="2045" width="9.7109375" customWidth="1"/>
    <col min="2046" max="2046" width="10" customWidth="1"/>
    <col min="2047" max="2049" width="9.7109375" customWidth="1"/>
    <col min="2050" max="2050" width="12.28515625" customWidth="1"/>
    <col min="2051" max="2051" width="11.5703125" customWidth="1"/>
    <col min="2052" max="2052" width="9.5703125" customWidth="1"/>
    <col min="2053" max="2053" width="10.7109375" customWidth="1"/>
    <col min="2054" max="2055" width="10.85546875" customWidth="1"/>
    <col min="2056" max="2056" width="18.140625" customWidth="1"/>
    <col min="2057" max="2057" width="10.7109375" customWidth="1"/>
    <col min="2058" max="2058" width="12" customWidth="1"/>
    <col min="2059" max="2059" width="10.42578125" customWidth="1"/>
    <col min="2060" max="2060" width="9.140625" customWidth="1"/>
    <col min="2299" max="2299" width="21.140625" customWidth="1"/>
    <col min="2300" max="2300" width="7.5703125" customWidth="1"/>
    <col min="2301" max="2301" width="9.7109375" customWidth="1"/>
    <col min="2302" max="2302" width="10" customWidth="1"/>
    <col min="2303" max="2305" width="9.7109375" customWidth="1"/>
    <col min="2306" max="2306" width="12.28515625" customWidth="1"/>
    <col min="2307" max="2307" width="11.5703125" customWidth="1"/>
    <col min="2308" max="2308" width="9.5703125" customWidth="1"/>
    <col min="2309" max="2309" width="10.7109375" customWidth="1"/>
    <col min="2310" max="2311" width="10.85546875" customWidth="1"/>
    <col min="2312" max="2312" width="18.140625" customWidth="1"/>
    <col min="2313" max="2313" width="10.7109375" customWidth="1"/>
    <col min="2314" max="2314" width="12" customWidth="1"/>
    <col min="2315" max="2315" width="10.42578125" customWidth="1"/>
    <col min="2316" max="2316" width="9.140625" customWidth="1"/>
    <col min="2555" max="2555" width="21.140625" customWidth="1"/>
    <col min="2556" max="2556" width="7.5703125" customWidth="1"/>
    <col min="2557" max="2557" width="9.7109375" customWidth="1"/>
    <col min="2558" max="2558" width="10" customWidth="1"/>
    <col min="2559" max="2561" width="9.7109375" customWidth="1"/>
    <col min="2562" max="2562" width="12.28515625" customWidth="1"/>
    <col min="2563" max="2563" width="11.5703125" customWidth="1"/>
    <col min="2564" max="2564" width="9.5703125" customWidth="1"/>
    <col min="2565" max="2565" width="10.7109375" customWidth="1"/>
    <col min="2566" max="2567" width="10.85546875" customWidth="1"/>
    <col min="2568" max="2568" width="18.140625" customWidth="1"/>
    <col min="2569" max="2569" width="10.7109375" customWidth="1"/>
    <col min="2570" max="2570" width="12" customWidth="1"/>
    <col min="2571" max="2571" width="10.42578125" customWidth="1"/>
    <col min="2572" max="2572" width="9.140625" customWidth="1"/>
    <col min="2811" max="2811" width="21.140625" customWidth="1"/>
    <col min="2812" max="2812" width="7.5703125" customWidth="1"/>
    <col min="2813" max="2813" width="9.7109375" customWidth="1"/>
    <col min="2814" max="2814" width="10" customWidth="1"/>
    <col min="2815" max="2817" width="9.7109375" customWidth="1"/>
    <col min="2818" max="2818" width="12.28515625" customWidth="1"/>
    <col min="2819" max="2819" width="11.5703125" customWidth="1"/>
    <col min="2820" max="2820" width="9.5703125" customWidth="1"/>
    <col min="2821" max="2821" width="10.7109375" customWidth="1"/>
    <col min="2822" max="2823" width="10.85546875" customWidth="1"/>
    <col min="2824" max="2824" width="18.140625" customWidth="1"/>
    <col min="2825" max="2825" width="10.7109375" customWidth="1"/>
    <col min="2826" max="2826" width="12" customWidth="1"/>
    <col min="2827" max="2827" width="10.42578125" customWidth="1"/>
    <col min="2828" max="2828" width="9.140625" customWidth="1"/>
    <col min="3067" max="3067" width="21.140625" customWidth="1"/>
    <col min="3068" max="3068" width="7.5703125" customWidth="1"/>
    <col min="3069" max="3069" width="9.7109375" customWidth="1"/>
    <col min="3070" max="3070" width="10" customWidth="1"/>
    <col min="3071" max="3073" width="9.7109375" customWidth="1"/>
    <col min="3074" max="3074" width="12.28515625" customWidth="1"/>
    <col min="3075" max="3075" width="11.5703125" customWidth="1"/>
    <col min="3076" max="3076" width="9.5703125" customWidth="1"/>
    <col min="3077" max="3077" width="10.7109375" customWidth="1"/>
    <col min="3078" max="3079" width="10.85546875" customWidth="1"/>
    <col min="3080" max="3080" width="18.140625" customWidth="1"/>
    <col min="3081" max="3081" width="10.7109375" customWidth="1"/>
    <col min="3082" max="3082" width="12" customWidth="1"/>
    <col min="3083" max="3083" width="10.42578125" customWidth="1"/>
    <col min="3084" max="3084" width="9.140625" customWidth="1"/>
    <col min="3323" max="3323" width="21.140625" customWidth="1"/>
    <col min="3324" max="3324" width="7.5703125" customWidth="1"/>
    <col min="3325" max="3325" width="9.7109375" customWidth="1"/>
    <col min="3326" max="3326" width="10" customWidth="1"/>
    <col min="3327" max="3329" width="9.7109375" customWidth="1"/>
    <col min="3330" max="3330" width="12.28515625" customWidth="1"/>
    <col min="3331" max="3331" width="11.5703125" customWidth="1"/>
    <col min="3332" max="3332" width="9.5703125" customWidth="1"/>
    <col min="3333" max="3333" width="10.7109375" customWidth="1"/>
    <col min="3334" max="3335" width="10.85546875" customWidth="1"/>
    <col min="3336" max="3336" width="18.140625" customWidth="1"/>
    <col min="3337" max="3337" width="10.7109375" customWidth="1"/>
    <col min="3338" max="3338" width="12" customWidth="1"/>
    <col min="3339" max="3339" width="10.42578125" customWidth="1"/>
    <col min="3340" max="3340" width="9.140625" customWidth="1"/>
    <col min="3579" max="3579" width="21.140625" customWidth="1"/>
    <col min="3580" max="3580" width="7.5703125" customWidth="1"/>
    <col min="3581" max="3581" width="9.7109375" customWidth="1"/>
    <col min="3582" max="3582" width="10" customWidth="1"/>
    <col min="3583" max="3585" width="9.7109375" customWidth="1"/>
    <col min="3586" max="3586" width="12.28515625" customWidth="1"/>
    <col min="3587" max="3587" width="11.5703125" customWidth="1"/>
    <col min="3588" max="3588" width="9.5703125" customWidth="1"/>
    <col min="3589" max="3589" width="10.7109375" customWidth="1"/>
    <col min="3590" max="3591" width="10.85546875" customWidth="1"/>
    <col min="3592" max="3592" width="18.140625" customWidth="1"/>
    <col min="3593" max="3593" width="10.7109375" customWidth="1"/>
    <col min="3594" max="3594" width="12" customWidth="1"/>
    <col min="3595" max="3595" width="10.42578125" customWidth="1"/>
    <col min="3596" max="3596" width="9.140625" customWidth="1"/>
    <col min="3835" max="3835" width="21.140625" customWidth="1"/>
    <col min="3836" max="3836" width="7.5703125" customWidth="1"/>
    <col min="3837" max="3837" width="9.7109375" customWidth="1"/>
    <col min="3838" max="3838" width="10" customWidth="1"/>
    <col min="3839" max="3841" width="9.7109375" customWidth="1"/>
    <col min="3842" max="3842" width="12.28515625" customWidth="1"/>
    <col min="3843" max="3843" width="11.5703125" customWidth="1"/>
    <col min="3844" max="3844" width="9.5703125" customWidth="1"/>
    <col min="3845" max="3845" width="10.7109375" customWidth="1"/>
    <col min="3846" max="3847" width="10.85546875" customWidth="1"/>
    <col min="3848" max="3848" width="18.140625" customWidth="1"/>
    <col min="3849" max="3849" width="10.7109375" customWidth="1"/>
    <col min="3850" max="3850" width="12" customWidth="1"/>
    <col min="3851" max="3851" width="10.42578125" customWidth="1"/>
    <col min="3852" max="3852" width="9.140625" customWidth="1"/>
    <col min="4091" max="4091" width="21.140625" customWidth="1"/>
    <col min="4092" max="4092" width="7.5703125" customWidth="1"/>
    <col min="4093" max="4093" width="9.7109375" customWidth="1"/>
    <col min="4094" max="4094" width="10" customWidth="1"/>
    <col min="4095" max="4097" width="9.7109375" customWidth="1"/>
    <col min="4098" max="4098" width="12.28515625" customWidth="1"/>
    <col min="4099" max="4099" width="11.5703125" customWidth="1"/>
    <col min="4100" max="4100" width="9.5703125" customWidth="1"/>
    <col min="4101" max="4101" width="10.7109375" customWidth="1"/>
    <col min="4102" max="4103" width="10.85546875" customWidth="1"/>
    <col min="4104" max="4104" width="18.140625" customWidth="1"/>
    <col min="4105" max="4105" width="10.7109375" customWidth="1"/>
    <col min="4106" max="4106" width="12" customWidth="1"/>
    <col min="4107" max="4107" width="10.42578125" customWidth="1"/>
    <col min="4108" max="4108" width="9.140625" customWidth="1"/>
    <col min="4347" max="4347" width="21.140625" customWidth="1"/>
    <col min="4348" max="4348" width="7.5703125" customWidth="1"/>
    <col min="4349" max="4349" width="9.7109375" customWidth="1"/>
    <col min="4350" max="4350" width="10" customWidth="1"/>
    <col min="4351" max="4353" width="9.7109375" customWidth="1"/>
    <col min="4354" max="4354" width="12.28515625" customWidth="1"/>
    <col min="4355" max="4355" width="11.5703125" customWidth="1"/>
    <col min="4356" max="4356" width="9.5703125" customWidth="1"/>
    <col min="4357" max="4357" width="10.7109375" customWidth="1"/>
    <col min="4358" max="4359" width="10.85546875" customWidth="1"/>
    <col min="4360" max="4360" width="18.140625" customWidth="1"/>
    <col min="4361" max="4361" width="10.7109375" customWidth="1"/>
    <col min="4362" max="4362" width="12" customWidth="1"/>
    <col min="4363" max="4363" width="10.42578125" customWidth="1"/>
    <col min="4364" max="4364" width="9.140625" customWidth="1"/>
    <col min="4603" max="4603" width="21.140625" customWidth="1"/>
    <col min="4604" max="4604" width="7.5703125" customWidth="1"/>
    <col min="4605" max="4605" width="9.7109375" customWidth="1"/>
    <col min="4606" max="4606" width="10" customWidth="1"/>
    <col min="4607" max="4609" width="9.7109375" customWidth="1"/>
    <col min="4610" max="4610" width="12.28515625" customWidth="1"/>
    <col min="4611" max="4611" width="11.5703125" customWidth="1"/>
    <col min="4612" max="4612" width="9.5703125" customWidth="1"/>
    <col min="4613" max="4613" width="10.7109375" customWidth="1"/>
    <col min="4614" max="4615" width="10.85546875" customWidth="1"/>
    <col min="4616" max="4616" width="18.140625" customWidth="1"/>
    <col min="4617" max="4617" width="10.7109375" customWidth="1"/>
    <col min="4618" max="4618" width="12" customWidth="1"/>
    <col min="4619" max="4619" width="10.42578125" customWidth="1"/>
    <col min="4620" max="4620" width="9.140625" customWidth="1"/>
    <col min="4859" max="4859" width="21.140625" customWidth="1"/>
    <col min="4860" max="4860" width="7.5703125" customWidth="1"/>
    <col min="4861" max="4861" width="9.7109375" customWidth="1"/>
    <col min="4862" max="4862" width="10" customWidth="1"/>
    <col min="4863" max="4865" width="9.7109375" customWidth="1"/>
    <col min="4866" max="4866" width="12.28515625" customWidth="1"/>
    <col min="4867" max="4867" width="11.5703125" customWidth="1"/>
    <col min="4868" max="4868" width="9.5703125" customWidth="1"/>
    <col min="4869" max="4869" width="10.7109375" customWidth="1"/>
    <col min="4870" max="4871" width="10.85546875" customWidth="1"/>
    <col min="4872" max="4872" width="18.140625" customWidth="1"/>
    <col min="4873" max="4873" width="10.7109375" customWidth="1"/>
    <col min="4874" max="4874" width="12" customWidth="1"/>
    <col min="4875" max="4875" width="10.42578125" customWidth="1"/>
    <col min="4876" max="4876" width="9.140625" customWidth="1"/>
    <col min="5115" max="5115" width="21.140625" customWidth="1"/>
    <col min="5116" max="5116" width="7.5703125" customWidth="1"/>
    <col min="5117" max="5117" width="9.7109375" customWidth="1"/>
    <col min="5118" max="5118" width="10" customWidth="1"/>
    <col min="5119" max="5121" width="9.7109375" customWidth="1"/>
    <col min="5122" max="5122" width="12.28515625" customWidth="1"/>
    <col min="5123" max="5123" width="11.5703125" customWidth="1"/>
    <col min="5124" max="5124" width="9.5703125" customWidth="1"/>
    <col min="5125" max="5125" width="10.7109375" customWidth="1"/>
    <col min="5126" max="5127" width="10.85546875" customWidth="1"/>
    <col min="5128" max="5128" width="18.140625" customWidth="1"/>
    <col min="5129" max="5129" width="10.7109375" customWidth="1"/>
    <col min="5130" max="5130" width="12" customWidth="1"/>
    <col min="5131" max="5131" width="10.42578125" customWidth="1"/>
    <col min="5132" max="5132" width="9.140625" customWidth="1"/>
    <col min="5371" max="5371" width="21.140625" customWidth="1"/>
    <col min="5372" max="5372" width="7.5703125" customWidth="1"/>
    <col min="5373" max="5373" width="9.7109375" customWidth="1"/>
    <col min="5374" max="5374" width="10" customWidth="1"/>
    <col min="5375" max="5377" width="9.7109375" customWidth="1"/>
    <col min="5378" max="5378" width="12.28515625" customWidth="1"/>
    <col min="5379" max="5379" width="11.5703125" customWidth="1"/>
    <col min="5380" max="5380" width="9.5703125" customWidth="1"/>
    <col min="5381" max="5381" width="10.7109375" customWidth="1"/>
    <col min="5382" max="5383" width="10.85546875" customWidth="1"/>
    <col min="5384" max="5384" width="18.140625" customWidth="1"/>
    <col min="5385" max="5385" width="10.7109375" customWidth="1"/>
    <col min="5386" max="5386" width="12" customWidth="1"/>
    <col min="5387" max="5387" width="10.42578125" customWidth="1"/>
    <col min="5388" max="5388" width="9.140625" customWidth="1"/>
    <col min="5627" max="5627" width="21.140625" customWidth="1"/>
    <col min="5628" max="5628" width="7.5703125" customWidth="1"/>
    <col min="5629" max="5629" width="9.7109375" customWidth="1"/>
    <col min="5630" max="5630" width="10" customWidth="1"/>
    <col min="5631" max="5633" width="9.7109375" customWidth="1"/>
    <col min="5634" max="5634" width="12.28515625" customWidth="1"/>
    <col min="5635" max="5635" width="11.5703125" customWidth="1"/>
    <col min="5636" max="5636" width="9.5703125" customWidth="1"/>
    <col min="5637" max="5637" width="10.7109375" customWidth="1"/>
    <col min="5638" max="5639" width="10.85546875" customWidth="1"/>
    <col min="5640" max="5640" width="18.140625" customWidth="1"/>
    <col min="5641" max="5641" width="10.7109375" customWidth="1"/>
    <col min="5642" max="5642" width="12" customWidth="1"/>
    <col min="5643" max="5643" width="10.42578125" customWidth="1"/>
    <col min="5644" max="5644" width="9.140625" customWidth="1"/>
    <col min="5883" max="5883" width="21.140625" customWidth="1"/>
    <col min="5884" max="5884" width="7.5703125" customWidth="1"/>
    <col min="5885" max="5885" width="9.7109375" customWidth="1"/>
    <col min="5886" max="5886" width="10" customWidth="1"/>
    <col min="5887" max="5889" width="9.7109375" customWidth="1"/>
    <col min="5890" max="5890" width="12.28515625" customWidth="1"/>
    <col min="5891" max="5891" width="11.5703125" customWidth="1"/>
    <col min="5892" max="5892" width="9.5703125" customWidth="1"/>
    <col min="5893" max="5893" width="10.7109375" customWidth="1"/>
    <col min="5894" max="5895" width="10.85546875" customWidth="1"/>
    <col min="5896" max="5896" width="18.140625" customWidth="1"/>
    <col min="5897" max="5897" width="10.7109375" customWidth="1"/>
    <col min="5898" max="5898" width="12" customWidth="1"/>
    <col min="5899" max="5899" width="10.42578125" customWidth="1"/>
    <col min="5900" max="5900" width="9.140625" customWidth="1"/>
    <col min="6139" max="6139" width="21.140625" customWidth="1"/>
    <col min="6140" max="6140" width="7.5703125" customWidth="1"/>
    <col min="6141" max="6141" width="9.7109375" customWidth="1"/>
    <col min="6142" max="6142" width="10" customWidth="1"/>
    <col min="6143" max="6145" width="9.7109375" customWidth="1"/>
    <col min="6146" max="6146" width="12.28515625" customWidth="1"/>
    <col min="6147" max="6147" width="11.5703125" customWidth="1"/>
    <col min="6148" max="6148" width="9.5703125" customWidth="1"/>
    <col min="6149" max="6149" width="10.7109375" customWidth="1"/>
    <col min="6150" max="6151" width="10.85546875" customWidth="1"/>
    <col min="6152" max="6152" width="18.140625" customWidth="1"/>
    <col min="6153" max="6153" width="10.7109375" customWidth="1"/>
    <col min="6154" max="6154" width="12" customWidth="1"/>
    <col min="6155" max="6155" width="10.42578125" customWidth="1"/>
    <col min="6156" max="6156" width="9.140625" customWidth="1"/>
    <col min="6395" max="6395" width="21.140625" customWidth="1"/>
    <col min="6396" max="6396" width="7.5703125" customWidth="1"/>
    <col min="6397" max="6397" width="9.7109375" customWidth="1"/>
    <col min="6398" max="6398" width="10" customWidth="1"/>
    <col min="6399" max="6401" width="9.7109375" customWidth="1"/>
    <col min="6402" max="6402" width="12.28515625" customWidth="1"/>
    <col min="6403" max="6403" width="11.5703125" customWidth="1"/>
    <col min="6404" max="6404" width="9.5703125" customWidth="1"/>
    <col min="6405" max="6405" width="10.7109375" customWidth="1"/>
    <col min="6406" max="6407" width="10.85546875" customWidth="1"/>
    <col min="6408" max="6408" width="18.140625" customWidth="1"/>
    <col min="6409" max="6409" width="10.7109375" customWidth="1"/>
    <col min="6410" max="6410" width="12" customWidth="1"/>
    <col min="6411" max="6411" width="10.42578125" customWidth="1"/>
    <col min="6412" max="6412" width="9.140625" customWidth="1"/>
    <col min="6651" max="6651" width="21.140625" customWidth="1"/>
    <col min="6652" max="6652" width="7.5703125" customWidth="1"/>
    <col min="6653" max="6653" width="9.7109375" customWidth="1"/>
    <col min="6654" max="6654" width="10" customWidth="1"/>
    <col min="6655" max="6657" width="9.7109375" customWidth="1"/>
    <col min="6658" max="6658" width="12.28515625" customWidth="1"/>
    <col min="6659" max="6659" width="11.5703125" customWidth="1"/>
    <col min="6660" max="6660" width="9.5703125" customWidth="1"/>
    <col min="6661" max="6661" width="10.7109375" customWidth="1"/>
    <col min="6662" max="6663" width="10.85546875" customWidth="1"/>
    <col min="6664" max="6664" width="18.140625" customWidth="1"/>
    <col min="6665" max="6665" width="10.7109375" customWidth="1"/>
    <col min="6666" max="6666" width="12" customWidth="1"/>
    <col min="6667" max="6667" width="10.42578125" customWidth="1"/>
    <col min="6668" max="6668" width="9.140625" customWidth="1"/>
    <col min="6907" max="6907" width="21.140625" customWidth="1"/>
    <col min="6908" max="6908" width="7.5703125" customWidth="1"/>
    <col min="6909" max="6909" width="9.7109375" customWidth="1"/>
    <col min="6910" max="6910" width="10" customWidth="1"/>
    <col min="6911" max="6913" width="9.7109375" customWidth="1"/>
    <col min="6914" max="6914" width="12.28515625" customWidth="1"/>
    <col min="6915" max="6915" width="11.5703125" customWidth="1"/>
    <col min="6916" max="6916" width="9.5703125" customWidth="1"/>
    <col min="6917" max="6917" width="10.7109375" customWidth="1"/>
    <col min="6918" max="6919" width="10.85546875" customWidth="1"/>
    <col min="6920" max="6920" width="18.140625" customWidth="1"/>
    <col min="6921" max="6921" width="10.7109375" customWidth="1"/>
    <col min="6922" max="6922" width="12" customWidth="1"/>
    <col min="6923" max="6923" width="10.42578125" customWidth="1"/>
    <col min="6924" max="6924" width="9.140625" customWidth="1"/>
    <col min="7163" max="7163" width="21.140625" customWidth="1"/>
    <col min="7164" max="7164" width="7.5703125" customWidth="1"/>
    <col min="7165" max="7165" width="9.7109375" customWidth="1"/>
    <col min="7166" max="7166" width="10" customWidth="1"/>
    <col min="7167" max="7169" width="9.7109375" customWidth="1"/>
    <col min="7170" max="7170" width="12.28515625" customWidth="1"/>
    <col min="7171" max="7171" width="11.5703125" customWidth="1"/>
    <col min="7172" max="7172" width="9.5703125" customWidth="1"/>
    <col min="7173" max="7173" width="10.7109375" customWidth="1"/>
    <col min="7174" max="7175" width="10.85546875" customWidth="1"/>
    <col min="7176" max="7176" width="18.140625" customWidth="1"/>
    <col min="7177" max="7177" width="10.7109375" customWidth="1"/>
    <col min="7178" max="7178" width="12" customWidth="1"/>
    <col min="7179" max="7179" width="10.42578125" customWidth="1"/>
    <col min="7180" max="7180" width="9.140625" customWidth="1"/>
    <col min="7419" max="7419" width="21.140625" customWidth="1"/>
    <col min="7420" max="7420" width="7.5703125" customWidth="1"/>
    <col min="7421" max="7421" width="9.7109375" customWidth="1"/>
    <col min="7422" max="7422" width="10" customWidth="1"/>
    <col min="7423" max="7425" width="9.7109375" customWidth="1"/>
    <col min="7426" max="7426" width="12.28515625" customWidth="1"/>
    <col min="7427" max="7427" width="11.5703125" customWidth="1"/>
    <col min="7428" max="7428" width="9.5703125" customWidth="1"/>
    <col min="7429" max="7429" width="10.7109375" customWidth="1"/>
    <col min="7430" max="7431" width="10.85546875" customWidth="1"/>
    <col min="7432" max="7432" width="18.140625" customWidth="1"/>
    <col min="7433" max="7433" width="10.7109375" customWidth="1"/>
    <col min="7434" max="7434" width="12" customWidth="1"/>
    <col min="7435" max="7435" width="10.42578125" customWidth="1"/>
    <col min="7436" max="7436" width="9.140625" customWidth="1"/>
    <col min="7675" max="7675" width="21.140625" customWidth="1"/>
    <col min="7676" max="7676" width="7.5703125" customWidth="1"/>
    <col min="7677" max="7677" width="9.7109375" customWidth="1"/>
    <col min="7678" max="7678" width="10" customWidth="1"/>
    <col min="7679" max="7681" width="9.7109375" customWidth="1"/>
    <col min="7682" max="7682" width="12.28515625" customWidth="1"/>
    <col min="7683" max="7683" width="11.5703125" customWidth="1"/>
    <col min="7684" max="7684" width="9.5703125" customWidth="1"/>
    <col min="7685" max="7685" width="10.7109375" customWidth="1"/>
    <col min="7686" max="7687" width="10.85546875" customWidth="1"/>
    <col min="7688" max="7688" width="18.140625" customWidth="1"/>
    <col min="7689" max="7689" width="10.7109375" customWidth="1"/>
    <col min="7690" max="7690" width="12" customWidth="1"/>
    <col min="7691" max="7691" width="10.42578125" customWidth="1"/>
    <col min="7692" max="7692" width="9.140625" customWidth="1"/>
    <col min="7931" max="7931" width="21.140625" customWidth="1"/>
    <col min="7932" max="7932" width="7.5703125" customWidth="1"/>
    <col min="7933" max="7933" width="9.7109375" customWidth="1"/>
    <col min="7934" max="7934" width="10" customWidth="1"/>
    <col min="7935" max="7937" width="9.7109375" customWidth="1"/>
    <col min="7938" max="7938" width="12.28515625" customWidth="1"/>
    <col min="7939" max="7939" width="11.5703125" customWidth="1"/>
    <col min="7940" max="7940" width="9.5703125" customWidth="1"/>
    <col min="7941" max="7941" width="10.7109375" customWidth="1"/>
    <col min="7942" max="7943" width="10.85546875" customWidth="1"/>
    <col min="7944" max="7944" width="18.140625" customWidth="1"/>
    <col min="7945" max="7945" width="10.7109375" customWidth="1"/>
    <col min="7946" max="7946" width="12" customWidth="1"/>
    <col min="7947" max="7947" width="10.42578125" customWidth="1"/>
    <col min="7948" max="7948" width="9.140625" customWidth="1"/>
    <col min="8187" max="8187" width="21.140625" customWidth="1"/>
    <col min="8188" max="8188" width="7.5703125" customWidth="1"/>
    <col min="8189" max="8189" width="9.7109375" customWidth="1"/>
    <col min="8190" max="8190" width="10" customWidth="1"/>
    <col min="8191" max="8193" width="9.7109375" customWidth="1"/>
    <col min="8194" max="8194" width="12.28515625" customWidth="1"/>
    <col min="8195" max="8195" width="11.5703125" customWidth="1"/>
    <col min="8196" max="8196" width="9.5703125" customWidth="1"/>
    <col min="8197" max="8197" width="10.7109375" customWidth="1"/>
    <col min="8198" max="8199" width="10.85546875" customWidth="1"/>
    <col min="8200" max="8200" width="18.140625" customWidth="1"/>
    <col min="8201" max="8201" width="10.7109375" customWidth="1"/>
    <col min="8202" max="8202" width="12" customWidth="1"/>
    <col min="8203" max="8203" width="10.42578125" customWidth="1"/>
    <col min="8204" max="8204" width="9.140625" customWidth="1"/>
    <col min="8443" max="8443" width="21.140625" customWidth="1"/>
    <col min="8444" max="8444" width="7.5703125" customWidth="1"/>
    <col min="8445" max="8445" width="9.7109375" customWidth="1"/>
    <col min="8446" max="8446" width="10" customWidth="1"/>
    <col min="8447" max="8449" width="9.7109375" customWidth="1"/>
    <col min="8450" max="8450" width="12.28515625" customWidth="1"/>
    <col min="8451" max="8451" width="11.5703125" customWidth="1"/>
    <col min="8452" max="8452" width="9.5703125" customWidth="1"/>
    <col min="8453" max="8453" width="10.7109375" customWidth="1"/>
    <col min="8454" max="8455" width="10.85546875" customWidth="1"/>
    <col min="8456" max="8456" width="18.140625" customWidth="1"/>
    <col min="8457" max="8457" width="10.7109375" customWidth="1"/>
    <col min="8458" max="8458" width="12" customWidth="1"/>
    <col min="8459" max="8459" width="10.42578125" customWidth="1"/>
    <col min="8460" max="8460" width="9.140625" customWidth="1"/>
    <col min="8699" max="8699" width="21.140625" customWidth="1"/>
    <col min="8700" max="8700" width="7.5703125" customWidth="1"/>
    <col min="8701" max="8701" width="9.7109375" customWidth="1"/>
    <col min="8702" max="8702" width="10" customWidth="1"/>
    <col min="8703" max="8705" width="9.7109375" customWidth="1"/>
    <col min="8706" max="8706" width="12.28515625" customWidth="1"/>
    <col min="8707" max="8707" width="11.5703125" customWidth="1"/>
    <col min="8708" max="8708" width="9.5703125" customWidth="1"/>
    <col min="8709" max="8709" width="10.7109375" customWidth="1"/>
    <col min="8710" max="8711" width="10.85546875" customWidth="1"/>
    <col min="8712" max="8712" width="18.140625" customWidth="1"/>
    <col min="8713" max="8713" width="10.7109375" customWidth="1"/>
    <col min="8714" max="8714" width="12" customWidth="1"/>
    <col min="8715" max="8715" width="10.42578125" customWidth="1"/>
    <col min="8716" max="8716" width="9.140625" customWidth="1"/>
    <col min="8955" max="8955" width="21.140625" customWidth="1"/>
    <col min="8956" max="8956" width="7.5703125" customWidth="1"/>
    <col min="8957" max="8957" width="9.7109375" customWidth="1"/>
    <col min="8958" max="8958" width="10" customWidth="1"/>
    <col min="8959" max="8961" width="9.7109375" customWidth="1"/>
    <col min="8962" max="8962" width="12.28515625" customWidth="1"/>
    <col min="8963" max="8963" width="11.5703125" customWidth="1"/>
    <col min="8964" max="8964" width="9.5703125" customWidth="1"/>
    <col min="8965" max="8965" width="10.7109375" customWidth="1"/>
    <col min="8966" max="8967" width="10.85546875" customWidth="1"/>
    <col min="8968" max="8968" width="18.140625" customWidth="1"/>
    <col min="8969" max="8969" width="10.7109375" customWidth="1"/>
    <col min="8970" max="8970" width="12" customWidth="1"/>
    <col min="8971" max="8971" width="10.42578125" customWidth="1"/>
    <col min="8972" max="8972" width="9.140625" customWidth="1"/>
    <col min="9211" max="9211" width="21.140625" customWidth="1"/>
    <col min="9212" max="9212" width="7.5703125" customWidth="1"/>
    <col min="9213" max="9213" width="9.7109375" customWidth="1"/>
    <col min="9214" max="9214" width="10" customWidth="1"/>
    <col min="9215" max="9217" width="9.7109375" customWidth="1"/>
    <col min="9218" max="9218" width="12.28515625" customWidth="1"/>
    <col min="9219" max="9219" width="11.5703125" customWidth="1"/>
    <col min="9220" max="9220" width="9.5703125" customWidth="1"/>
    <col min="9221" max="9221" width="10.7109375" customWidth="1"/>
    <col min="9222" max="9223" width="10.85546875" customWidth="1"/>
    <col min="9224" max="9224" width="18.140625" customWidth="1"/>
    <col min="9225" max="9225" width="10.7109375" customWidth="1"/>
    <col min="9226" max="9226" width="12" customWidth="1"/>
    <col min="9227" max="9227" width="10.42578125" customWidth="1"/>
    <col min="9228" max="9228" width="9.140625" customWidth="1"/>
    <col min="9467" max="9467" width="21.140625" customWidth="1"/>
    <col min="9468" max="9468" width="7.5703125" customWidth="1"/>
    <col min="9469" max="9469" width="9.7109375" customWidth="1"/>
    <col min="9470" max="9470" width="10" customWidth="1"/>
    <col min="9471" max="9473" width="9.7109375" customWidth="1"/>
    <col min="9474" max="9474" width="12.28515625" customWidth="1"/>
    <col min="9475" max="9475" width="11.5703125" customWidth="1"/>
    <col min="9476" max="9476" width="9.5703125" customWidth="1"/>
    <col min="9477" max="9477" width="10.7109375" customWidth="1"/>
    <col min="9478" max="9479" width="10.85546875" customWidth="1"/>
    <col min="9480" max="9480" width="18.140625" customWidth="1"/>
    <col min="9481" max="9481" width="10.7109375" customWidth="1"/>
    <col min="9482" max="9482" width="12" customWidth="1"/>
    <col min="9483" max="9483" width="10.42578125" customWidth="1"/>
    <col min="9484" max="9484" width="9.140625" customWidth="1"/>
    <col min="9723" max="9723" width="21.140625" customWidth="1"/>
    <col min="9724" max="9724" width="7.5703125" customWidth="1"/>
    <col min="9725" max="9725" width="9.7109375" customWidth="1"/>
    <col min="9726" max="9726" width="10" customWidth="1"/>
    <col min="9727" max="9729" width="9.7109375" customWidth="1"/>
    <col min="9730" max="9730" width="12.28515625" customWidth="1"/>
    <col min="9731" max="9731" width="11.5703125" customWidth="1"/>
    <col min="9732" max="9732" width="9.5703125" customWidth="1"/>
    <col min="9733" max="9733" width="10.7109375" customWidth="1"/>
    <col min="9734" max="9735" width="10.85546875" customWidth="1"/>
    <col min="9736" max="9736" width="18.140625" customWidth="1"/>
    <col min="9737" max="9737" width="10.7109375" customWidth="1"/>
    <col min="9738" max="9738" width="12" customWidth="1"/>
    <col min="9739" max="9739" width="10.42578125" customWidth="1"/>
    <col min="9740" max="9740" width="9.140625" customWidth="1"/>
    <col min="9979" max="9979" width="21.140625" customWidth="1"/>
    <col min="9980" max="9980" width="7.5703125" customWidth="1"/>
    <col min="9981" max="9981" width="9.7109375" customWidth="1"/>
    <col min="9982" max="9982" width="10" customWidth="1"/>
    <col min="9983" max="9985" width="9.7109375" customWidth="1"/>
    <col min="9986" max="9986" width="12.28515625" customWidth="1"/>
    <col min="9987" max="9987" width="11.5703125" customWidth="1"/>
    <col min="9988" max="9988" width="9.5703125" customWidth="1"/>
    <col min="9989" max="9989" width="10.7109375" customWidth="1"/>
    <col min="9990" max="9991" width="10.85546875" customWidth="1"/>
    <col min="9992" max="9992" width="18.140625" customWidth="1"/>
    <col min="9993" max="9993" width="10.7109375" customWidth="1"/>
    <col min="9994" max="9994" width="12" customWidth="1"/>
    <col min="9995" max="9995" width="10.42578125" customWidth="1"/>
    <col min="9996" max="9996" width="9.140625" customWidth="1"/>
    <col min="10235" max="10235" width="21.140625" customWidth="1"/>
    <col min="10236" max="10236" width="7.5703125" customWidth="1"/>
    <col min="10237" max="10237" width="9.7109375" customWidth="1"/>
    <col min="10238" max="10238" width="10" customWidth="1"/>
    <col min="10239" max="10241" width="9.7109375" customWidth="1"/>
    <col min="10242" max="10242" width="12.28515625" customWidth="1"/>
    <col min="10243" max="10243" width="11.5703125" customWidth="1"/>
    <col min="10244" max="10244" width="9.5703125" customWidth="1"/>
    <col min="10245" max="10245" width="10.7109375" customWidth="1"/>
    <col min="10246" max="10247" width="10.85546875" customWidth="1"/>
    <col min="10248" max="10248" width="18.140625" customWidth="1"/>
    <col min="10249" max="10249" width="10.7109375" customWidth="1"/>
    <col min="10250" max="10250" width="12" customWidth="1"/>
    <col min="10251" max="10251" width="10.42578125" customWidth="1"/>
    <col min="10252" max="10252" width="9.140625" customWidth="1"/>
    <col min="10491" max="10491" width="21.140625" customWidth="1"/>
    <col min="10492" max="10492" width="7.5703125" customWidth="1"/>
    <col min="10493" max="10493" width="9.7109375" customWidth="1"/>
    <col min="10494" max="10494" width="10" customWidth="1"/>
    <col min="10495" max="10497" width="9.7109375" customWidth="1"/>
    <col min="10498" max="10498" width="12.28515625" customWidth="1"/>
    <col min="10499" max="10499" width="11.5703125" customWidth="1"/>
    <col min="10500" max="10500" width="9.5703125" customWidth="1"/>
    <col min="10501" max="10501" width="10.7109375" customWidth="1"/>
    <col min="10502" max="10503" width="10.85546875" customWidth="1"/>
    <col min="10504" max="10504" width="18.140625" customWidth="1"/>
    <col min="10505" max="10505" width="10.7109375" customWidth="1"/>
    <col min="10506" max="10506" width="12" customWidth="1"/>
    <col min="10507" max="10507" width="10.42578125" customWidth="1"/>
    <col min="10508" max="10508" width="9.140625" customWidth="1"/>
    <col min="10747" max="10747" width="21.140625" customWidth="1"/>
    <col min="10748" max="10748" width="7.5703125" customWidth="1"/>
    <col min="10749" max="10749" width="9.7109375" customWidth="1"/>
    <col min="10750" max="10750" width="10" customWidth="1"/>
    <col min="10751" max="10753" width="9.7109375" customWidth="1"/>
    <col min="10754" max="10754" width="12.28515625" customWidth="1"/>
    <col min="10755" max="10755" width="11.5703125" customWidth="1"/>
    <col min="10756" max="10756" width="9.5703125" customWidth="1"/>
    <col min="10757" max="10757" width="10.7109375" customWidth="1"/>
    <col min="10758" max="10759" width="10.85546875" customWidth="1"/>
    <col min="10760" max="10760" width="18.140625" customWidth="1"/>
    <col min="10761" max="10761" width="10.7109375" customWidth="1"/>
    <col min="10762" max="10762" width="12" customWidth="1"/>
    <col min="10763" max="10763" width="10.42578125" customWidth="1"/>
    <col min="10764" max="10764" width="9.140625" customWidth="1"/>
    <col min="11003" max="11003" width="21.140625" customWidth="1"/>
    <col min="11004" max="11004" width="7.5703125" customWidth="1"/>
    <col min="11005" max="11005" width="9.7109375" customWidth="1"/>
    <col min="11006" max="11006" width="10" customWidth="1"/>
    <col min="11007" max="11009" width="9.7109375" customWidth="1"/>
    <col min="11010" max="11010" width="12.28515625" customWidth="1"/>
    <col min="11011" max="11011" width="11.5703125" customWidth="1"/>
    <col min="11012" max="11012" width="9.5703125" customWidth="1"/>
    <col min="11013" max="11013" width="10.7109375" customWidth="1"/>
    <col min="11014" max="11015" width="10.85546875" customWidth="1"/>
    <col min="11016" max="11016" width="18.140625" customWidth="1"/>
    <col min="11017" max="11017" width="10.7109375" customWidth="1"/>
    <col min="11018" max="11018" width="12" customWidth="1"/>
    <col min="11019" max="11019" width="10.42578125" customWidth="1"/>
    <col min="11020" max="11020" width="9.140625" customWidth="1"/>
    <col min="11259" max="11259" width="21.140625" customWidth="1"/>
    <col min="11260" max="11260" width="7.5703125" customWidth="1"/>
    <col min="11261" max="11261" width="9.7109375" customWidth="1"/>
    <col min="11262" max="11262" width="10" customWidth="1"/>
    <col min="11263" max="11265" width="9.7109375" customWidth="1"/>
    <col min="11266" max="11266" width="12.28515625" customWidth="1"/>
    <col min="11267" max="11267" width="11.5703125" customWidth="1"/>
    <col min="11268" max="11268" width="9.5703125" customWidth="1"/>
    <col min="11269" max="11269" width="10.7109375" customWidth="1"/>
    <col min="11270" max="11271" width="10.85546875" customWidth="1"/>
    <col min="11272" max="11272" width="18.140625" customWidth="1"/>
    <col min="11273" max="11273" width="10.7109375" customWidth="1"/>
    <col min="11274" max="11274" width="12" customWidth="1"/>
    <col min="11275" max="11275" width="10.42578125" customWidth="1"/>
    <col min="11276" max="11276" width="9.140625" customWidth="1"/>
    <col min="11515" max="11515" width="21.140625" customWidth="1"/>
    <col min="11516" max="11516" width="7.5703125" customWidth="1"/>
    <col min="11517" max="11517" width="9.7109375" customWidth="1"/>
    <col min="11518" max="11518" width="10" customWidth="1"/>
    <col min="11519" max="11521" width="9.7109375" customWidth="1"/>
    <col min="11522" max="11522" width="12.28515625" customWidth="1"/>
    <col min="11523" max="11523" width="11.5703125" customWidth="1"/>
    <col min="11524" max="11524" width="9.5703125" customWidth="1"/>
    <col min="11525" max="11525" width="10.7109375" customWidth="1"/>
    <col min="11526" max="11527" width="10.85546875" customWidth="1"/>
    <col min="11528" max="11528" width="18.140625" customWidth="1"/>
    <col min="11529" max="11529" width="10.7109375" customWidth="1"/>
    <col min="11530" max="11530" width="12" customWidth="1"/>
    <col min="11531" max="11531" width="10.42578125" customWidth="1"/>
    <col min="11532" max="11532" width="9.140625" customWidth="1"/>
    <col min="11771" max="11771" width="21.140625" customWidth="1"/>
    <col min="11772" max="11772" width="7.5703125" customWidth="1"/>
    <col min="11773" max="11773" width="9.7109375" customWidth="1"/>
    <col min="11774" max="11774" width="10" customWidth="1"/>
    <col min="11775" max="11777" width="9.7109375" customWidth="1"/>
    <col min="11778" max="11778" width="12.28515625" customWidth="1"/>
    <col min="11779" max="11779" width="11.5703125" customWidth="1"/>
    <col min="11780" max="11780" width="9.5703125" customWidth="1"/>
    <col min="11781" max="11781" width="10.7109375" customWidth="1"/>
    <col min="11782" max="11783" width="10.85546875" customWidth="1"/>
    <col min="11784" max="11784" width="18.140625" customWidth="1"/>
    <col min="11785" max="11785" width="10.7109375" customWidth="1"/>
    <col min="11786" max="11786" width="12" customWidth="1"/>
    <col min="11787" max="11787" width="10.42578125" customWidth="1"/>
    <col min="11788" max="11788" width="9.140625" customWidth="1"/>
    <col min="12027" max="12027" width="21.140625" customWidth="1"/>
    <col min="12028" max="12028" width="7.5703125" customWidth="1"/>
    <col min="12029" max="12029" width="9.7109375" customWidth="1"/>
    <col min="12030" max="12030" width="10" customWidth="1"/>
    <col min="12031" max="12033" width="9.7109375" customWidth="1"/>
    <col min="12034" max="12034" width="12.28515625" customWidth="1"/>
    <col min="12035" max="12035" width="11.5703125" customWidth="1"/>
    <col min="12036" max="12036" width="9.5703125" customWidth="1"/>
    <col min="12037" max="12037" width="10.7109375" customWidth="1"/>
    <col min="12038" max="12039" width="10.85546875" customWidth="1"/>
    <col min="12040" max="12040" width="18.140625" customWidth="1"/>
    <col min="12041" max="12041" width="10.7109375" customWidth="1"/>
    <col min="12042" max="12042" width="12" customWidth="1"/>
    <col min="12043" max="12043" width="10.42578125" customWidth="1"/>
    <col min="12044" max="12044" width="9.140625" customWidth="1"/>
    <col min="12283" max="12283" width="21.140625" customWidth="1"/>
    <col min="12284" max="12284" width="7.5703125" customWidth="1"/>
    <col min="12285" max="12285" width="9.7109375" customWidth="1"/>
    <col min="12286" max="12286" width="10" customWidth="1"/>
    <col min="12287" max="12289" width="9.7109375" customWidth="1"/>
    <col min="12290" max="12290" width="12.28515625" customWidth="1"/>
    <col min="12291" max="12291" width="11.5703125" customWidth="1"/>
    <col min="12292" max="12292" width="9.5703125" customWidth="1"/>
    <col min="12293" max="12293" width="10.7109375" customWidth="1"/>
    <col min="12294" max="12295" width="10.85546875" customWidth="1"/>
    <col min="12296" max="12296" width="18.140625" customWidth="1"/>
    <col min="12297" max="12297" width="10.7109375" customWidth="1"/>
    <col min="12298" max="12298" width="12" customWidth="1"/>
    <col min="12299" max="12299" width="10.42578125" customWidth="1"/>
    <col min="12300" max="12300" width="9.140625" customWidth="1"/>
    <col min="12539" max="12539" width="21.140625" customWidth="1"/>
    <col min="12540" max="12540" width="7.5703125" customWidth="1"/>
    <col min="12541" max="12541" width="9.7109375" customWidth="1"/>
    <col min="12542" max="12542" width="10" customWidth="1"/>
    <col min="12543" max="12545" width="9.7109375" customWidth="1"/>
    <col min="12546" max="12546" width="12.28515625" customWidth="1"/>
    <col min="12547" max="12547" width="11.5703125" customWidth="1"/>
    <col min="12548" max="12548" width="9.5703125" customWidth="1"/>
    <col min="12549" max="12549" width="10.7109375" customWidth="1"/>
    <col min="12550" max="12551" width="10.85546875" customWidth="1"/>
    <col min="12552" max="12552" width="18.140625" customWidth="1"/>
    <col min="12553" max="12553" width="10.7109375" customWidth="1"/>
    <col min="12554" max="12554" width="12" customWidth="1"/>
    <col min="12555" max="12555" width="10.42578125" customWidth="1"/>
    <col min="12556" max="12556" width="9.140625" customWidth="1"/>
    <col min="12795" max="12795" width="21.140625" customWidth="1"/>
    <col min="12796" max="12796" width="7.5703125" customWidth="1"/>
    <col min="12797" max="12797" width="9.7109375" customWidth="1"/>
    <col min="12798" max="12798" width="10" customWidth="1"/>
    <col min="12799" max="12801" width="9.7109375" customWidth="1"/>
    <col min="12802" max="12802" width="12.28515625" customWidth="1"/>
    <col min="12803" max="12803" width="11.5703125" customWidth="1"/>
    <col min="12804" max="12804" width="9.5703125" customWidth="1"/>
    <col min="12805" max="12805" width="10.7109375" customWidth="1"/>
    <col min="12806" max="12807" width="10.85546875" customWidth="1"/>
    <col min="12808" max="12808" width="18.140625" customWidth="1"/>
    <col min="12809" max="12809" width="10.7109375" customWidth="1"/>
    <col min="12810" max="12810" width="12" customWidth="1"/>
    <col min="12811" max="12811" width="10.42578125" customWidth="1"/>
    <col min="12812" max="12812" width="9.140625" customWidth="1"/>
    <col min="13051" max="13051" width="21.140625" customWidth="1"/>
    <col min="13052" max="13052" width="7.5703125" customWidth="1"/>
    <col min="13053" max="13053" width="9.7109375" customWidth="1"/>
    <col min="13054" max="13054" width="10" customWidth="1"/>
    <col min="13055" max="13057" width="9.7109375" customWidth="1"/>
    <col min="13058" max="13058" width="12.28515625" customWidth="1"/>
    <col min="13059" max="13059" width="11.5703125" customWidth="1"/>
    <col min="13060" max="13060" width="9.5703125" customWidth="1"/>
    <col min="13061" max="13061" width="10.7109375" customWidth="1"/>
    <col min="13062" max="13063" width="10.85546875" customWidth="1"/>
    <col min="13064" max="13064" width="18.140625" customWidth="1"/>
    <col min="13065" max="13065" width="10.7109375" customWidth="1"/>
    <col min="13066" max="13066" width="12" customWidth="1"/>
    <col min="13067" max="13067" width="10.42578125" customWidth="1"/>
    <col min="13068" max="13068" width="9.140625" customWidth="1"/>
    <col min="13307" max="13307" width="21.140625" customWidth="1"/>
    <col min="13308" max="13308" width="7.5703125" customWidth="1"/>
    <col min="13309" max="13309" width="9.7109375" customWidth="1"/>
    <col min="13310" max="13310" width="10" customWidth="1"/>
    <col min="13311" max="13313" width="9.7109375" customWidth="1"/>
    <col min="13314" max="13314" width="12.28515625" customWidth="1"/>
    <col min="13315" max="13315" width="11.5703125" customWidth="1"/>
    <col min="13316" max="13316" width="9.5703125" customWidth="1"/>
    <col min="13317" max="13317" width="10.7109375" customWidth="1"/>
    <col min="13318" max="13319" width="10.85546875" customWidth="1"/>
    <col min="13320" max="13320" width="18.140625" customWidth="1"/>
    <col min="13321" max="13321" width="10.7109375" customWidth="1"/>
    <col min="13322" max="13322" width="12" customWidth="1"/>
    <col min="13323" max="13323" width="10.42578125" customWidth="1"/>
    <col min="13324" max="13324" width="9.140625" customWidth="1"/>
    <col min="13563" max="13563" width="21.140625" customWidth="1"/>
    <col min="13564" max="13564" width="7.5703125" customWidth="1"/>
    <col min="13565" max="13565" width="9.7109375" customWidth="1"/>
    <col min="13566" max="13566" width="10" customWidth="1"/>
    <col min="13567" max="13569" width="9.7109375" customWidth="1"/>
    <col min="13570" max="13570" width="12.28515625" customWidth="1"/>
    <col min="13571" max="13571" width="11.5703125" customWidth="1"/>
    <col min="13572" max="13572" width="9.5703125" customWidth="1"/>
    <col min="13573" max="13573" width="10.7109375" customWidth="1"/>
    <col min="13574" max="13575" width="10.85546875" customWidth="1"/>
    <col min="13576" max="13576" width="18.140625" customWidth="1"/>
    <col min="13577" max="13577" width="10.7109375" customWidth="1"/>
    <col min="13578" max="13578" width="12" customWidth="1"/>
    <col min="13579" max="13579" width="10.42578125" customWidth="1"/>
    <col min="13580" max="13580" width="9.140625" customWidth="1"/>
    <col min="13819" max="13819" width="21.140625" customWidth="1"/>
    <col min="13820" max="13820" width="7.5703125" customWidth="1"/>
    <col min="13821" max="13821" width="9.7109375" customWidth="1"/>
    <col min="13822" max="13822" width="10" customWidth="1"/>
    <col min="13823" max="13825" width="9.7109375" customWidth="1"/>
    <col min="13826" max="13826" width="12.28515625" customWidth="1"/>
    <col min="13827" max="13827" width="11.5703125" customWidth="1"/>
    <col min="13828" max="13828" width="9.5703125" customWidth="1"/>
    <col min="13829" max="13829" width="10.7109375" customWidth="1"/>
    <col min="13830" max="13831" width="10.85546875" customWidth="1"/>
    <col min="13832" max="13832" width="18.140625" customWidth="1"/>
    <col min="13833" max="13833" width="10.7109375" customWidth="1"/>
    <col min="13834" max="13834" width="12" customWidth="1"/>
    <col min="13835" max="13835" width="10.42578125" customWidth="1"/>
    <col min="13836" max="13836" width="9.140625" customWidth="1"/>
    <col min="14075" max="14075" width="21.140625" customWidth="1"/>
    <col min="14076" max="14076" width="7.5703125" customWidth="1"/>
    <col min="14077" max="14077" width="9.7109375" customWidth="1"/>
    <col min="14078" max="14078" width="10" customWidth="1"/>
    <col min="14079" max="14081" width="9.7109375" customWidth="1"/>
    <col min="14082" max="14082" width="12.28515625" customWidth="1"/>
    <col min="14083" max="14083" width="11.5703125" customWidth="1"/>
    <col min="14084" max="14084" width="9.5703125" customWidth="1"/>
    <col min="14085" max="14085" width="10.7109375" customWidth="1"/>
    <col min="14086" max="14087" width="10.85546875" customWidth="1"/>
    <col min="14088" max="14088" width="18.140625" customWidth="1"/>
    <col min="14089" max="14089" width="10.7109375" customWidth="1"/>
    <col min="14090" max="14090" width="12" customWidth="1"/>
    <col min="14091" max="14091" width="10.42578125" customWidth="1"/>
    <col min="14092" max="14092" width="9.140625" customWidth="1"/>
    <col min="14331" max="14331" width="21.140625" customWidth="1"/>
    <col min="14332" max="14332" width="7.5703125" customWidth="1"/>
    <col min="14333" max="14333" width="9.7109375" customWidth="1"/>
    <col min="14334" max="14334" width="10" customWidth="1"/>
    <col min="14335" max="14337" width="9.7109375" customWidth="1"/>
    <col min="14338" max="14338" width="12.28515625" customWidth="1"/>
    <col min="14339" max="14339" width="11.5703125" customWidth="1"/>
    <col min="14340" max="14340" width="9.5703125" customWidth="1"/>
    <col min="14341" max="14341" width="10.7109375" customWidth="1"/>
    <col min="14342" max="14343" width="10.85546875" customWidth="1"/>
    <col min="14344" max="14344" width="18.140625" customWidth="1"/>
    <col min="14345" max="14345" width="10.7109375" customWidth="1"/>
    <col min="14346" max="14346" width="12" customWidth="1"/>
    <col min="14347" max="14347" width="10.42578125" customWidth="1"/>
    <col min="14348" max="14348" width="9.140625" customWidth="1"/>
    <col min="14587" max="14587" width="21.140625" customWidth="1"/>
    <col min="14588" max="14588" width="7.5703125" customWidth="1"/>
    <col min="14589" max="14589" width="9.7109375" customWidth="1"/>
    <col min="14590" max="14590" width="10" customWidth="1"/>
    <col min="14591" max="14593" width="9.7109375" customWidth="1"/>
    <col min="14594" max="14594" width="12.28515625" customWidth="1"/>
    <col min="14595" max="14595" width="11.5703125" customWidth="1"/>
    <col min="14596" max="14596" width="9.5703125" customWidth="1"/>
    <col min="14597" max="14597" width="10.7109375" customWidth="1"/>
    <col min="14598" max="14599" width="10.85546875" customWidth="1"/>
    <col min="14600" max="14600" width="18.140625" customWidth="1"/>
    <col min="14601" max="14601" width="10.7109375" customWidth="1"/>
    <col min="14602" max="14602" width="12" customWidth="1"/>
    <col min="14603" max="14603" width="10.42578125" customWidth="1"/>
    <col min="14604" max="14604" width="9.140625" customWidth="1"/>
    <col min="14843" max="14843" width="21.140625" customWidth="1"/>
    <col min="14844" max="14844" width="7.5703125" customWidth="1"/>
    <col min="14845" max="14845" width="9.7109375" customWidth="1"/>
    <col min="14846" max="14846" width="10" customWidth="1"/>
    <col min="14847" max="14849" width="9.7109375" customWidth="1"/>
    <col min="14850" max="14850" width="12.28515625" customWidth="1"/>
    <col min="14851" max="14851" width="11.5703125" customWidth="1"/>
    <col min="14852" max="14852" width="9.5703125" customWidth="1"/>
    <col min="14853" max="14853" width="10.7109375" customWidth="1"/>
    <col min="14854" max="14855" width="10.85546875" customWidth="1"/>
    <col min="14856" max="14856" width="18.140625" customWidth="1"/>
    <col min="14857" max="14857" width="10.7109375" customWidth="1"/>
    <col min="14858" max="14858" width="12" customWidth="1"/>
    <col min="14859" max="14859" width="10.42578125" customWidth="1"/>
    <col min="14860" max="14860" width="9.140625" customWidth="1"/>
    <col min="15099" max="15099" width="21.140625" customWidth="1"/>
    <col min="15100" max="15100" width="7.5703125" customWidth="1"/>
    <col min="15101" max="15101" width="9.7109375" customWidth="1"/>
    <col min="15102" max="15102" width="10" customWidth="1"/>
    <col min="15103" max="15105" width="9.7109375" customWidth="1"/>
    <col min="15106" max="15106" width="12.28515625" customWidth="1"/>
    <col min="15107" max="15107" width="11.5703125" customWidth="1"/>
    <col min="15108" max="15108" width="9.5703125" customWidth="1"/>
    <col min="15109" max="15109" width="10.7109375" customWidth="1"/>
    <col min="15110" max="15111" width="10.85546875" customWidth="1"/>
    <col min="15112" max="15112" width="18.140625" customWidth="1"/>
    <col min="15113" max="15113" width="10.7109375" customWidth="1"/>
    <col min="15114" max="15114" width="12" customWidth="1"/>
    <col min="15115" max="15115" width="10.42578125" customWidth="1"/>
    <col min="15116" max="15116" width="9.140625" customWidth="1"/>
    <col min="15355" max="15355" width="21.140625" customWidth="1"/>
    <col min="15356" max="15356" width="7.5703125" customWidth="1"/>
    <col min="15357" max="15357" width="9.7109375" customWidth="1"/>
    <col min="15358" max="15358" width="10" customWidth="1"/>
    <col min="15359" max="15361" width="9.7109375" customWidth="1"/>
    <col min="15362" max="15362" width="12.28515625" customWidth="1"/>
    <col min="15363" max="15363" width="11.5703125" customWidth="1"/>
    <col min="15364" max="15364" width="9.5703125" customWidth="1"/>
    <col min="15365" max="15365" width="10.7109375" customWidth="1"/>
    <col min="15366" max="15367" width="10.85546875" customWidth="1"/>
    <col min="15368" max="15368" width="18.140625" customWidth="1"/>
    <col min="15369" max="15369" width="10.7109375" customWidth="1"/>
    <col min="15370" max="15370" width="12" customWidth="1"/>
    <col min="15371" max="15371" width="10.42578125" customWidth="1"/>
    <col min="15372" max="15372" width="9.140625" customWidth="1"/>
    <col min="15611" max="15611" width="21.140625" customWidth="1"/>
    <col min="15612" max="15612" width="7.5703125" customWidth="1"/>
    <col min="15613" max="15613" width="9.7109375" customWidth="1"/>
    <col min="15614" max="15614" width="10" customWidth="1"/>
    <col min="15615" max="15617" width="9.7109375" customWidth="1"/>
    <col min="15618" max="15618" width="12.28515625" customWidth="1"/>
    <col min="15619" max="15619" width="11.5703125" customWidth="1"/>
    <col min="15620" max="15620" width="9.5703125" customWidth="1"/>
    <col min="15621" max="15621" width="10.7109375" customWidth="1"/>
    <col min="15622" max="15623" width="10.85546875" customWidth="1"/>
    <col min="15624" max="15624" width="18.140625" customWidth="1"/>
    <col min="15625" max="15625" width="10.7109375" customWidth="1"/>
    <col min="15626" max="15626" width="12" customWidth="1"/>
    <col min="15627" max="15627" width="10.42578125" customWidth="1"/>
    <col min="15628" max="15628" width="9.140625" customWidth="1"/>
    <col min="15867" max="15867" width="21.140625" customWidth="1"/>
    <col min="15868" max="15868" width="7.5703125" customWidth="1"/>
    <col min="15869" max="15869" width="9.7109375" customWidth="1"/>
    <col min="15870" max="15870" width="10" customWidth="1"/>
    <col min="15871" max="15873" width="9.7109375" customWidth="1"/>
    <col min="15874" max="15874" width="12.28515625" customWidth="1"/>
    <col min="15875" max="15875" width="11.5703125" customWidth="1"/>
    <col min="15876" max="15876" width="9.5703125" customWidth="1"/>
    <col min="15877" max="15877" width="10.7109375" customWidth="1"/>
    <col min="15878" max="15879" width="10.85546875" customWidth="1"/>
    <col min="15880" max="15880" width="18.140625" customWidth="1"/>
    <col min="15881" max="15881" width="10.7109375" customWidth="1"/>
    <col min="15882" max="15882" width="12" customWidth="1"/>
    <col min="15883" max="15883" width="10.42578125" customWidth="1"/>
    <col min="15884" max="15884" width="9.140625" customWidth="1"/>
    <col min="16123" max="16123" width="21.140625" customWidth="1"/>
    <col min="16124" max="16124" width="7.5703125" customWidth="1"/>
    <col min="16125" max="16125" width="9.7109375" customWidth="1"/>
    <col min="16126" max="16126" width="10" customWidth="1"/>
    <col min="16127" max="16129" width="9.7109375" customWidth="1"/>
    <col min="16130" max="16130" width="12.28515625" customWidth="1"/>
    <col min="16131" max="16131" width="11.5703125" customWidth="1"/>
    <col min="16132" max="16132" width="9.5703125" customWidth="1"/>
    <col min="16133" max="16133" width="10.7109375" customWidth="1"/>
    <col min="16134" max="16135" width="10.85546875" customWidth="1"/>
    <col min="16136" max="16136" width="18.140625" customWidth="1"/>
    <col min="16137" max="16137" width="10.7109375" customWidth="1"/>
    <col min="16138" max="16138" width="12" customWidth="1"/>
    <col min="16139" max="16139" width="10.42578125" customWidth="1"/>
    <col min="16140" max="16140" width="9.140625" customWidth="1"/>
  </cols>
  <sheetData>
    <row r="1" spans="1:25" ht="17.25" customHeight="1" x14ac:dyDescent="0.25">
      <c r="H1" s="91"/>
      <c r="I1" s="91"/>
      <c r="J1" s="91"/>
      <c r="K1" s="92" t="s">
        <v>0</v>
      </c>
    </row>
    <row r="2" spans="1:25" ht="31.5" customHeight="1" x14ac:dyDescent="0.3">
      <c r="A2" s="339" t="s">
        <v>83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25" ht="59.25" customHeight="1" x14ac:dyDescent="0.3">
      <c r="A3" s="340" t="s">
        <v>233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25" ht="15.75" customHeight="1" x14ac:dyDescent="0.25">
      <c r="A4" s="341" t="s">
        <v>84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</row>
    <row r="5" spans="1:25" ht="23.25" customHeight="1" x14ac:dyDescent="0.3">
      <c r="A5" s="93" t="s">
        <v>85</v>
      </c>
      <c r="C5" s="94"/>
      <c r="D5" s="94"/>
      <c r="E5" s="94"/>
      <c r="F5" s="94"/>
      <c r="G5" s="94"/>
      <c r="H5" s="94"/>
      <c r="I5" s="94"/>
      <c r="J5" s="94"/>
      <c r="K5" s="94"/>
    </row>
    <row r="6" spans="1:25" ht="17.25" customHeight="1" x14ac:dyDescent="0.25">
      <c r="A6" s="342"/>
      <c r="B6" s="342" t="s">
        <v>2</v>
      </c>
      <c r="C6" s="344" t="s">
        <v>3</v>
      </c>
      <c r="D6" s="344" t="s">
        <v>86</v>
      </c>
      <c r="E6" s="342" t="s">
        <v>87</v>
      </c>
      <c r="F6" s="342" t="s">
        <v>88</v>
      </c>
      <c r="G6" s="342" t="s">
        <v>4</v>
      </c>
      <c r="H6" s="346" t="s">
        <v>5</v>
      </c>
      <c r="I6" s="347"/>
      <c r="J6" s="347"/>
      <c r="K6" s="342" t="s">
        <v>6</v>
      </c>
    </row>
    <row r="7" spans="1:25" ht="97.5" customHeight="1" x14ac:dyDescent="0.25">
      <c r="A7" s="343"/>
      <c r="B7" s="343"/>
      <c r="C7" s="345"/>
      <c r="D7" s="345"/>
      <c r="E7" s="343"/>
      <c r="F7" s="343"/>
      <c r="G7" s="343"/>
      <c r="H7" s="95" t="s">
        <v>7</v>
      </c>
      <c r="I7" s="95" t="s">
        <v>89</v>
      </c>
      <c r="J7" s="95" t="s">
        <v>8</v>
      </c>
      <c r="K7" s="343"/>
      <c r="L7" s="334" t="s">
        <v>90</v>
      </c>
      <c r="M7" s="335"/>
      <c r="N7" s="335"/>
      <c r="O7" s="335"/>
      <c r="P7" s="335"/>
      <c r="Q7" s="335"/>
      <c r="R7" s="335"/>
      <c r="S7" s="335"/>
      <c r="T7" s="335"/>
    </row>
    <row r="8" spans="1:25" s="17" customFormat="1" ht="62.25" customHeight="1" x14ac:dyDescent="0.2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7" t="s">
        <v>9</v>
      </c>
      <c r="H8" s="96">
        <v>8</v>
      </c>
      <c r="I8" s="96">
        <v>9</v>
      </c>
      <c r="J8" s="97">
        <v>10</v>
      </c>
      <c r="K8" s="97" t="s">
        <v>10</v>
      </c>
      <c r="M8" s="17" t="s">
        <v>179</v>
      </c>
      <c r="N8" s="17" t="s">
        <v>180</v>
      </c>
      <c r="O8" s="6" t="s">
        <v>91</v>
      </c>
      <c r="P8" s="6" t="s">
        <v>176</v>
      </c>
      <c r="Q8" s="6" t="s">
        <v>92</v>
      </c>
      <c r="R8" s="6" t="s">
        <v>173</v>
      </c>
      <c r="S8" s="6"/>
      <c r="T8" s="6" t="s">
        <v>175</v>
      </c>
      <c r="X8" s="17" t="s">
        <v>181</v>
      </c>
    </row>
    <row r="9" spans="1:25" s="17" customFormat="1" ht="20.100000000000001" customHeight="1" x14ac:dyDescent="0.25">
      <c r="A9" s="302" t="s">
        <v>93</v>
      </c>
      <c r="B9" s="98">
        <f>'СОШ 1'!B6</f>
        <v>1</v>
      </c>
      <c r="C9" s="189">
        <f>'СОШ 1'!C6</f>
        <v>164.14</v>
      </c>
      <c r="D9" s="189">
        <f>'СОШ 1'!D6</f>
        <v>164.14</v>
      </c>
      <c r="E9" s="191">
        <f>'СОШ 1'!E6</f>
        <v>115.6</v>
      </c>
      <c r="F9" s="191">
        <f>'СОШ 1'!F6</f>
        <v>98.2</v>
      </c>
      <c r="G9" s="98">
        <f>'СОШ 1'!G6</f>
        <v>50893000</v>
      </c>
      <c r="H9" s="98">
        <f>'СОШ 1'!H6</f>
        <v>38461733</v>
      </c>
      <c r="I9" s="98">
        <f>'СОШ 1'!I6</f>
        <v>271733</v>
      </c>
      <c r="J9" s="98">
        <f>G9-H9-I9</f>
        <v>12159534</v>
      </c>
      <c r="K9" s="279">
        <f>G9/F9/12</f>
        <v>43188.221317040057</v>
      </c>
      <c r="L9" s="17">
        <f>G9-H9-I9-J9</f>
        <v>0</v>
      </c>
      <c r="M9" s="18">
        <f>(H9+I9)/G9*100</f>
        <v>76.107649382036826</v>
      </c>
      <c r="N9" s="18">
        <f>J9/G9*100</f>
        <v>23.892350617963178</v>
      </c>
      <c r="O9" s="301">
        <v>1093700</v>
      </c>
      <c r="P9" s="301">
        <v>4</v>
      </c>
      <c r="Q9" s="301">
        <v>3254600</v>
      </c>
      <c r="R9" s="299">
        <f>O9/T9/12</f>
        <v>91141.666666666672</v>
      </c>
      <c r="S9" s="299">
        <f>(G9-O9-Q9)/(E9-P9-T9)/12</f>
        <v>35069.846292947557</v>
      </c>
      <c r="T9" s="301">
        <v>1</v>
      </c>
      <c r="U9" s="299">
        <f>G9/F9/12</f>
        <v>43188.221317040057</v>
      </c>
      <c r="V9" s="19">
        <f>K9-U9</f>
        <v>0</v>
      </c>
      <c r="W9" s="299">
        <f>Q9/P9/12</f>
        <v>67804.166666666672</v>
      </c>
      <c r="X9" s="18">
        <f>I9/G9*100</f>
        <v>0.53393001002102458</v>
      </c>
    </row>
    <row r="10" spans="1:25" s="17" customFormat="1" ht="38.25" customHeight="1" x14ac:dyDescent="0.25">
      <c r="A10" s="303" t="s">
        <v>184</v>
      </c>
      <c r="B10" s="98">
        <f>'СОШ 2'!B6</f>
        <v>1</v>
      </c>
      <c r="C10" s="189">
        <f>'СОШ 2'!C6</f>
        <v>123.28</v>
      </c>
      <c r="D10" s="189">
        <f>'СОШ 2'!D6</f>
        <v>123.28</v>
      </c>
      <c r="E10" s="191">
        <f>'СОШ 2'!E6</f>
        <v>104.5</v>
      </c>
      <c r="F10" s="191">
        <f>'СОШ 2'!F6</f>
        <v>101.9</v>
      </c>
      <c r="G10" s="98">
        <f>'СОШ 2'!G6</f>
        <v>37590200</v>
      </c>
      <c r="H10" s="98">
        <f>'СОШ 2'!H6</f>
        <v>29584873</v>
      </c>
      <c r="I10" s="98">
        <f>'СОШ 2'!I6</f>
        <v>585603</v>
      </c>
      <c r="J10" s="98">
        <f t="shared" ref="J10:J22" si="0">G10-H10-I10</f>
        <v>7419724</v>
      </c>
      <c r="K10" s="279">
        <f t="shared" ref="K10:K23" si="1">G10/F10/12</f>
        <v>30741.08603205757</v>
      </c>
      <c r="L10" s="17">
        <f t="shared" ref="L10:L23" si="2">G10-H10-I10-J10</f>
        <v>0</v>
      </c>
      <c r="M10" s="18">
        <f t="shared" ref="M10:M23" si="3">(H10+I10)/G10*100</f>
        <v>80.261546892541134</v>
      </c>
      <c r="N10" s="18">
        <f t="shared" ref="N10:N23" si="4">J10/G10*100</f>
        <v>19.738453107458859</v>
      </c>
      <c r="O10" s="301">
        <v>689200</v>
      </c>
      <c r="P10" s="301">
        <v>3.7</v>
      </c>
      <c r="Q10" s="301">
        <v>2322700</v>
      </c>
      <c r="R10" s="299">
        <f t="shared" ref="R10:R23" si="5">O10/T10/12</f>
        <v>57433.333333333336</v>
      </c>
      <c r="S10" s="299">
        <f t="shared" ref="S10:S23" si="6">(G10-O10-Q10)/(E10-P10-T10)/12</f>
        <v>28872.995991983971</v>
      </c>
      <c r="T10" s="301">
        <v>1</v>
      </c>
      <c r="U10" s="299">
        <f t="shared" ref="U10:U23" si="7">G10/F10/12</f>
        <v>30741.08603205757</v>
      </c>
      <c r="V10" s="19">
        <f t="shared" ref="V10:V23" si="8">K10-U10</f>
        <v>0</v>
      </c>
      <c r="W10" s="299">
        <f t="shared" ref="W10:W23" si="9">Q10/P10/12</f>
        <v>52313.063063063055</v>
      </c>
      <c r="X10" s="18">
        <f t="shared" ref="X10:X23" si="10">I10/G10*100</f>
        <v>1.5578608254279041</v>
      </c>
    </row>
    <row r="11" spans="1:25" s="17" customFormat="1" ht="20.100000000000001" customHeight="1" x14ac:dyDescent="0.25">
      <c r="A11" s="302" t="s">
        <v>94</v>
      </c>
      <c r="B11" s="99">
        <f>Ден!B6</f>
        <v>1</v>
      </c>
      <c r="C11" s="190">
        <f>Ден!C6</f>
        <v>35.020000000000003</v>
      </c>
      <c r="D11" s="190">
        <f>Ден!D6</f>
        <v>35.020000000000003</v>
      </c>
      <c r="E11" s="192">
        <f>Ден!E6</f>
        <v>28.5</v>
      </c>
      <c r="F11" s="192">
        <f>Ден!F6</f>
        <v>28.5</v>
      </c>
      <c r="G11" s="99">
        <f>Ден!G6</f>
        <v>11003500</v>
      </c>
      <c r="H11" s="99">
        <f>Ден!H6</f>
        <v>6822000</v>
      </c>
      <c r="I11" s="99">
        <f>Ден!I6</f>
        <v>1981000</v>
      </c>
      <c r="J11" s="98">
        <f t="shared" si="0"/>
        <v>2200500</v>
      </c>
      <c r="K11" s="279">
        <f t="shared" si="1"/>
        <v>32173.976608187135</v>
      </c>
      <c r="L11" s="17">
        <f t="shared" si="2"/>
        <v>0</v>
      </c>
      <c r="M11" s="18">
        <f t="shared" si="3"/>
        <v>80.001817603489798</v>
      </c>
      <c r="N11" s="18">
        <f t="shared" si="4"/>
        <v>19.998182396510199</v>
      </c>
      <c r="O11" s="301">
        <v>614800</v>
      </c>
      <c r="P11" s="301">
        <v>1</v>
      </c>
      <c r="Q11" s="301">
        <v>606500</v>
      </c>
      <c r="R11" s="299">
        <f t="shared" si="5"/>
        <v>51233.333333333336</v>
      </c>
      <c r="S11" s="299">
        <f t="shared" si="6"/>
        <v>30761.635220125787</v>
      </c>
      <c r="T11" s="301">
        <v>1</v>
      </c>
      <c r="U11" s="299">
        <f t="shared" si="7"/>
        <v>32173.976608187135</v>
      </c>
      <c r="V11" s="19">
        <f t="shared" si="8"/>
        <v>0</v>
      </c>
      <c r="W11" s="299">
        <f t="shared" si="9"/>
        <v>50541.666666666664</v>
      </c>
      <c r="X11" s="18">
        <f t="shared" si="10"/>
        <v>18.003362566456126</v>
      </c>
      <c r="Y11" s="17">
        <f>W11*12*1.302</f>
        <v>789663</v>
      </c>
    </row>
    <row r="12" spans="1:25" s="17" customFormat="1" ht="42" customHeight="1" x14ac:dyDescent="0.25">
      <c r="A12" s="303" t="s">
        <v>185</v>
      </c>
      <c r="B12" s="98">
        <f>Ст.Шен!B6</f>
        <v>1</v>
      </c>
      <c r="C12" s="189">
        <f>Ст.Шен!C6</f>
        <v>28.54</v>
      </c>
      <c r="D12" s="189">
        <f>Ст.Шен!D6</f>
        <v>28.54</v>
      </c>
      <c r="E12" s="191">
        <f>Ст.Шен!E6</f>
        <v>20.100000000000001</v>
      </c>
      <c r="F12" s="191">
        <f>Ст.Шен!F6</f>
        <v>19.8</v>
      </c>
      <c r="G12" s="98">
        <f>Ст.Шен!G6</f>
        <v>9039500</v>
      </c>
      <c r="H12" s="98">
        <f>Ст.Шен!H6</f>
        <v>7071772</v>
      </c>
      <c r="I12" s="98">
        <f>Ст.Шен!I6</f>
        <v>345618</v>
      </c>
      <c r="J12" s="98">
        <f t="shared" si="0"/>
        <v>1622110</v>
      </c>
      <c r="K12" s="279">
        <f t="shared" si="1"/>
        <v>38045.03367003367</v>
      </c>
      <c r="L12" s="17">
        <f t="shared" si="2"/>
        <v>0</v>
      </c>
      <c r="M12" s="18">
        <f t="shared" si="3"/>
        <v>82.055312793849225</v>
      </c>
      <c r="N12" s="18">
        <f t="shared" si="4"/>
        <v>17.944687206150782</v>
      </c>
      <c r="O12" s="301">
        <v>413900</v>
      </c>
      <c r="P12" s="301">
        <v>1</v>
      </c>
      <c r="Q12" s="301">
        <v>585300</v>
      </c>
      <c r="R12" s="299">
        <f t="shared" si="5"/>
        <v>49273.809523809527</v>
      </c>
      <c r="S12" s="299">
        <f t="shared" si="6"/>
        <v>36414.40217391304</v>
      </c>
      <c r="T12" s="301">
        <v>0.7</v>
      </c>
      <c r="U12" s="299">
        <f t="shared" si="7"/>
        <v>38045.03367003367</v>
      </c>
      <c r="V12" s="19">
        <f t="shared" si="8"/>
        <v>0</v>
      </c>
      <c r="W12" s="299">
        <f t="shared" si="9"/>
        <v>48775</v>
      </c>
      <c r="X12" s="18">
        <f t="shared" si="10"/>
        <v>3.8234194369157586</v>
      </c>
      <c r="Y12" s="17">
        <f t="shared" ref="Y12:Y23" si="11">W12*12*1.302</f>
        <v>762060.6</v>
      </c>
    </row>
    <row r="13" spans="1:25" s="17" customFormat="1" ht="20.100000000000001" customHeight="1" x14ac:dyDescent="0.25">
      <c r="A13" s="302" t="s">
        <v>95</v>
      </c>
      <c r="B13" s="99">
        <f>Чет!B6</f>
        <v>1</v>
      </c>
      <c r="C13" s="190">
        <f>Чет!C6</f>
        <v>33.47</v>
      </c>
      <c r="D13" s="190">
        <f>Чет!D6</f>
        <v>33.47</v>
      </c>
      <c r="E13" s="192">
        <f>Чет!E6</f>
        <v>24.6</v>
      </c>
      <c r="F13" s="192">
        <f>Чет!F6</f>
        <v>23.6</v>
      </c>
      <c r="G13" s="99">
        <f>Чет!G6</f>
        <v>9887200</v>
      </c>
      <c r="H13" s="99">
        <f>Чет!H6</f>
        <v>3500950</v>
      </c>
      <c r="I13" s="99">
        <f>Чет!I6</f>
        <v>4671262</v>
      </c>
      <c r="J13" s="98">
        <f t="shared" si="0"/>
        <v>1714988</v>
      </c>
      <c r="K13" s="279">
        <f t="shared" si="1"/>
        <v>34912.429378531073</v>
      </c>
      <c r="L13" s="17">
        <f t="shared" si="2"/>
        <v>0</v>
      </c>
      <c r="M13" s="18">
        <f t="shared" si="3"/>
        <v>82.654462335140394</v>
      </c>
      <c r="N13" s="18">
        <f t="shared" si="4"/>
        <v>17.345537664859616</v>
      </c>
      <c r="O13" s="301">
        <v>406000</v>
      </c>
      <c r="P13" s="301">
        <v>1</v>
      </c>
      <c r="Q13" s="301">
        <v>708000</v>
      </c>
      <c r="R13" s="299">
        <f t="shared" si="5"/>
        <v>48333.333333333336</v>
      </c>
      <c r="S13" s="299">
        <f t="shared" si="6"/>
        <v>31925.764192139733</v>
      </c>
      <c r="T13" s="301">
        <v>0.7</v>
      </c>
      <c r="U13" s="299">
        <f t="shared" si="7"/>
        <v>34912.429378531073</v>
      </c>
      <c r="V13" s="19">
        <f t="shared" si="8"/>
        <v>0</v>
      </c>
      <c r="W13" s="299">
        <f t="shared" si="9"/>
        <v>59000</v>
      </c>
      <c r="X13" s="18">
        <f t="shared" si="10"/>
        <v>47.2455498017639</v>
      </c>
      <c r="Y13" s="17">
        <f t="shared" si="11"/>
        <v>921816</v>
      </c>
    </row>
    <row r="14" spans="1:25" s="17" customFormat="1" ht="20.100000000000001" customHeight="1" x14ac:dyDescent="0.25">
      <c r="A14" s="302" t="s">
        <v>96</v>
      </c>
      <c r="B14" s="98">
        <f>Акс!B6</f>
        <v>1</v>
      </c>
      <c r="C14" s="189">
        <f>Акс!C6</f>
        <v>16.5</v>
      </c>
      <c r="D14" s="189">
        <f>Акс!D6</f>
        <v>16.5</v>
      </c>
      <c r="E14" s="191">
        <f>Акс!E6</f>
        <v>14</v>
      </c>
      <c r="F14" s="191">
        <f>Акс!F6</f>
        <v>13.7</v>
      </c>
      <c r="G14" s="98">
        <f>Акс!G6</f>
        <v>5211800</v>
      </c>
      <c r="H14" s="98">
        <f>Акс!H6</f>
        <v>3686829</v>
      </c>
      <c r="I14" s="98">
        <f>Акс!I6</f>
        <v>408267</v>
      </c>
      <c r="J14" s="98">
        <f t="shared" si="0"/>
        <v>1116704</v>
      </c>
      <c r="K14" s="279">
        <f t="shared" si="1"/>
        <v>31701.946472019466</v>
      </c>
      <c r="L14" s="17">
        <f t="shared" si="2"/>
        <v>0</v>
      </c>
      <c r="M14" s="18">
        <f t="shared" si="3"/>
        <v>78.573544648681832</v>
      </c>
      <c r="N14" s="18">
        <f t="shared" si="4"/>
        <v>21.426455351318165</v>
      </c>
      <c r="O14" s="301">
        <v>448700</v>
      </c>
      <c r="P14" s="301">
        <v>1</v>
      </c>
      <c r="Q14" s="301">
        <v>398700</v>
      </c>
      <c r="R14" s="299">
        <f t="shared" si="5"/>
        <v>37391.666666666664</v>
      </c>
      <c r="S14" s="299">
        <f t="shared" si="6"/>
        <v>30308.333333333332</v>
      </c>
      <c r="T14" s="301">
        <v>1</v>
      </c>
      <c r="U14" s="299">
        <f t="shared" si="7"/>
        <v>31701.946472019466</v>
      </c>
      <c r="V14" s="19">
        <f t="shared" si="8"/>
        <v>0</v>
      </c>
      <c r="W14" s="299">
        <f t="shared" si="9"/>
        <v>33225</v>
      </c>
      <c r="X14" s="18">
        <f t="shared" si="10"/>
        <v>7.8335124141371502</v>
      </c>
      <c r="Y14" s="17">
        <f t="shared" si="11"/>
        <v>519107.4</v>
      </c>
    </row>
    <row r="15" spans="1:25" s="17" customFormat="1" ht="20.100000000000001" customHeight="1" x14ac:dyDescent="0.25">
      <c r="A15" s="302" t="s">
        <v>97</v>
      </c>
      <c r="B15" s="98">
        <f>Арт!B6</f>
        <v>1</v>
      </c>
      <c r="C15" s="189">
        <f>Арт!C6</f>
        <v>24.66</v>
      </c>
      <c r="D15" s="189">
        <f>Арт!D6</f>
        <v>24.66</v>
      </c>
      <c r="E15" s="191">
        <f>Арт!E6</f>
        <v>19.100000000000001</v>
      </c>
      <c r="F15" s="191">
        <f>Арт!F6</f>
        <v>18.3</v>
      </c>
      <c r="G15" s="98">
        <f>Арт!G6</f>
        <v>7085400</v>
      </c>
      <c r="H15" s="98">
        <f>Арт!H6</f>
        <v>4138632</v>
      </c>
      <c r="I15" s="98">
        <f>Арт!I6</f>
        <v>1725840</v>
      </c>
      <c r="J15" s="98">
        <f t="shared" si="0"/>
        <v>1220928</v>
      </c>
      <c r="K15" s="279">
        <f t="shared" si="1"/>
        <v>32265.027322404367</v>
      </c>
      <c r="L15" s="17">
        <f t="shared" si="2"/>
        <v>0</v>
      </c>
      <c r="M15" s="18">
        <f t="shared" si="3"/>
        <v>82.768396985350151</v>
      </c>
      <c r="N15" s="18">
        <f t="shared" si="4"/>
        <v>17.231603014649842</v>
      </c>
      <c r="O15" s="301">
        <v>386200</v>
      </c>
      <c r="P15" s="301">
        <v>1</v>
      </c>
      <c r="Q15" s="301">
        <v>367000</v>
      </c>
      <c r="R15" s="299">
        <f t="shared" si="5"/>
        <v>32183.333333333332</v>
      </c>
      <c r="S15" s="299">
        <f t="shared" si="6"/>
        <v>30858.674463937616</v>
      </c>
      <c r="T15" s="301">
        <v>1</v>
      </c>
      <c r="U15" s="299">
        <f t="shared" si="7"/>
        <v>32265.027322404367</v>
      </c>
      <c r="V15" s="19">
        <f t="shared" si="8"/>
        <v>0</v>
      </c>
      <c r="W15" s="299">
        <f t="shared" si="9"/>
        <v>30583.333333333332</v>
      </c>
      <c r="X15" s="18">
        <f t="shared" si="10"/>
        <v>24.35769328478279</v>
      </c>
      <c r="Y15" s="17">
        <f t="shared" si="11"/>
        <v>477834</v>
      </c>
    </row>
    <row r="16" spans="1:25" s="17" customFormat="1" ht="20.100000000000001" customHeight="1" x14ac:dyDescent="0.25">
      <c r="A16" s="302" t="s">
        <v>98</v>
      </c>
      <c r="B16" s="98">
        <f>Баг!B6</f>
        <v>1</v>
      </c>
      <c r="C16" s="189">
        <f>Баг!C6</f>
        <v>22.06</v>
      </c>
      <c r="D16" s="189">
        <f>Баг!D6</f>
        <v>22.06</v>
      </c>
      <c r="E16" s="191">
        <f>Баг!E6</f>
        <v>15.9</v>
      </c>
      <c r="F16" s="191">
        <f>Баг!F6</f>
        <v>15.4</v>
      </c>
      <c r="G16" s="98">
        <f>Баг!G6</f>
        <v>6309600</v>
      </c>
      <c r="H16" s="98">
        <f>Баг!H6</f>
        <v>3364260</v>
      </c>
      <c r="I16" s="98">
        <f>Баг!I6</f>
        <v>1651108</v>
      </c>
      <c r="J16" s="98">
        <f t="shared" si="0"/>
        <v>1294232</v>
      </c>
      <c r="K16" s="279">
        <f t="shared" si="1"/>
        <v>34142.857142857138</v>
      </c>
      <c r="L16" s="17">
        <f t="shared" si="2"/>
        <v>0</v>
      </c>
      <c r="M16" s="18">
        <f t="shared" si="3"/>
        <v>79.487891466970964</v>
      </c>
      <c r="N16" s="18">
        <f t="shared" si="4"/>
        <v>20.512108533029036</v>
      </c>
      <c r="O16" s="301">
        <v>515500</v>
      </c>
      <c r="P16" s="301">
        <v>1</v>
      </c>
      <c r="Q16" s="301">
        <v>389100</v>
      </c>
      <c r="R16" s="299">
        <f t="shared" si="5"/>
        <v>42958.333333333336</v>
      </c>
      <c r="S16" s="299">
        <f t="shared" si="6"/>
        <v>32404.076738609114</v>
      </c>
      <c r="T16" s="301">
        <v>1</v>
      </c>
      <c r="U16" s="299">
        <f t="shared" si="7"/>
        <v>34142.857142857138</v>
      </c>
      <c r="V16" s="19">
        <f t="shared" si="8"/>
        <v>0</v>
      </c>
      <c r="W16" s="299">
        <f t="shared" si="9"/>
        <v>32425</v>
      </c>
      <c r="X16" s="18">
        <f t="shared" si="10"/>
        <v>26.168188157727908</v>
      </c>
      <c r="Y16" s="17">
        <f t="shared" si="11"/>
        <v>506608.2</v>
      </c>
    </row>
    <row r="17" spans="1:25" s="17" customFormat="1" ht="20.100000000000001" customHeight="1" x14ac:dyDescent="0.25">
      <c r="A17" s="302" t="s">
        <v>99</v>
      </c>
      <c r="B17" s="98">
        <f>Бал!B6</f>
        <v>1</v>
      </c>
      <c r="C17" s="189">
        <f>Бал!C6</f>
        <v>27.95</v>
      </c>
      <c r="D17" s="189">
        <f>Бал!D6</f>
        <v>27.95</v>
      </c>
      <c r="E17" s="191">
        <f>Бал!E6</f>
        <v>18.7</v>
      </c>
      <c r="F17" s="191">
        <f>Бал!F6</f>
        <v>18.3</v>
      </c>
      <c r="G17" s="98">
        <f>Бал!G6</f>
        <v>7968500</v>
      </c>
      <c r="H17" s="98">
        <f>Бал!H6</f>
        <v>5465412</v>
      </c>
      <c r="I17" s="98">
        <f>Бал!I6</f>
        <v>1032380</v>
      </c>
      <c r="J17" s="98">
        <f t="shared" si="0"/>
        <v>1470708</v>
      </c>
      <c r="K17" s="279">
        <f t="shared" si="1"/>
        <v>36286.42987249545</v>
      </c>
      <c r="L17" s="17">
        <f t="shared" si="2"/>
        <v>0</v>
      </c>
      <c r="M17" s="18">
        <f t="shared" si="3"/>
        <v>81.543477442429563</v>
      </c>
      <c r="N17" s="18">
        <f t="shared" si="4"/>
        <v>18.456522557570434</v>
      </c>
      <c r="O17" s="301">
        <v>622900</v>
      </c>
      <c r="P17" s="301">
        <v>1</v>
      </c>
      <c r="Q17" s="301">
        <v>484000</v>
      </c>
      <c r="R17" s="299">
        <f t="shared" si="5"/>
        <v>51908.333333333336</v>
      </c>
      <c r="S17" s="299">
        <f t="shared" si="6"/>
        <v>34239.520958083835</v>
      </c>
      <c r="T17" s="301">
        <v>1</v>
      </c>
      <c r="U17" s="299">
        <f t="shared" si="7"/>
        <v>36286.42987249545</v>
      </c>
      <c r="V17" s="19">
        <f t="shared" si="8"/>
        <v>0</v>
      </c>
      <c r="W17" s="299">
        <f t="shared" si="9"/>
        <v>40333.333333333336</v>
      </c>
      <c r="X17" s="18">
        <f t="shared" si="10"/>
        <v>12.95576331806488</v>
      </c>
      <c r="Y17" s="17">
        <f t="shared" si="11"/>
        <v>630168</v>
      </c>
    </row>
    <row r="18" spans="1:25" s="17" customFormat="1" ht="39.75" customHeight="1" x14ac:dyDescent="0.25">
      <c r="A18" s="303" t="s">
        <v>186</v>
      </c>
      <c r="B18" s="98">
        <f>Кам!B6</f>
        <v>1</v>
      </c>
      <c r="C18" s="189">
        <f>Кам!C6</f>
        <v>29.34</v>
      </c>
      <c r="D18" s="189">
        <f>Кам!D6</f>
        <v>29.34</v>
      </c>
      <c r="E18" s="191">
        <f>Кам!E6</f>
        <v>24.6</v>
      </c>
      <c r="F18" s="191">
        <f>Кам!F6</f>
        <v>24.1</v>
      </c>
      <c r="G18" s="98">
        <f>Кам!G6</f>
        <v>9156600</v>
      </c>
      <c r="H18" s="98">
        <f>Кам!H6</f>
        <v>6404300</v>
      </c>
      <c r="I18" s="98">
        <f>Кам!I6</f>
        <v>838541</v>
      </c>
      <c r="J18" s="98">
        <f t="shared" si="0"/>
        <v>1913759</v>
      </c>
      <c r="K18" s="279">
        <f t="shared" si="1"/>
        <v>31661.825726141076</v>
      </c>
      <c r="L18" s="17">
        <f t="shared" si="2"/>
        <v>0</v>
      </c>
      <c r="M18" s="18">
        <f t="shared" si="3"/>
        <v>79.099676735906343</v>
      </c>
      <c r="N18" s="18">
        <f t="shared" si="4"/>
        <v>20.900323264093661</v>
      </c>
      <c r="O18" s="301">
        <v>544600</v>
      </c>
      <c r="P18" s="301">
        <v>1</v>
      </c>
      <c r="Q18" s="301">
        <v>449900</v>
      </c>
      <c r="R18" s="299">
        <f t="shared" si="5"/>
        <v>45383.333333333336</v>
      </c>
      <c r="S18" s="299">
        <f t="shared" si="6"/>
        <v>30096.238938053095</v>
      </c>
      <c r="T18" s="301">
        <v>1</v>
      </c>
      <c r="U18" s="299">
        <f t="shared" si="7"/>
        <v>31661.825726141076</v>
      </c>
      <c r="V18" s="19">
        <f t="shared" si="8"/>
        <v>0</v>
      </c>
      <c r="W18" s="299">
        <f t="shared" si="9"/>
        <v>37491.666666666664</v>
      </c>
      <c r="X18" s="18">
        <f t="shared" si="10"/>
        <v>9.1577769040910368</v>
      </c>
      <c r="Y18" s="17">
        <f t="shared" si="11"/>
        <v>585769.80000000005</v>
      </c>
    </row>
    <row r="19" spans="1:25" s="17" customFormat="1" ht="20.100000000000001" customHeight="1" x14ac:dyDescent="0.25">
      <c r="A19" s="302" t="s">
        <v>100</v>
      </c>
      <c r="B19" s="98">
        <f>Ром!B6</f>
        <v>1</v>
      </c>
      <c r="C19" s="189">
        <f>Ром!C6</f>
        <v>32</v>
      </c>
      <c r="D19" s="189">
        <f>Ром!D6</f>
        <v>32</v>
      </c>
      <c r="E19" s="191">
        <f>Ром!E6</f>
        <v>20.5</v>
      </c>
      <c r="F19" s="191">
        <f>Ром!F6</f>
        <v>19.7</v>
      </c>
      <c r="G19" s="98">
        <f>Ром!G6</f>
        <v>8977800</v>
      </c>
      <c r="H19" s="98">
        <f>Ром!H6</f>
        <v>6385023</v>
      </c>
      <c r="I19" s="98">
        <f>Ром!I6</f>
        <v>577173</v>
      </c>
      <c r="J19" s="98">
        <f t="shared" si="0"/>
        <v>2015604</v>
      </c>
      <c r="K19" s="279">
        <f t="shared" si="1"/>
        <v>37977.15736040609</v>
      </c>
      <c r="L19" s="17">
        <f t="shared" si="2"/>
        <v>0</v>
      </c>
      <c r="M19" s="18">
        <f t="shared" si="3"/>
        <v>77.549020918265057</v>
      </c>
      <c r="N19" s="18">
        <f t="shared" si="4"/>
        <v>22.450979081734946</v>
      </c>
      <c r="O19" s="301">
        <v>638000</v>
      </c>
      <c r="P19" s="301">
        <v>1</v>
      </c>
      <c r="Q19" s="301">
        <v>494400</v>
      </c>
      <c r="R19" s="299">
        <f t="shared" si="5"/>
        <v>66458.333333333328</v>
      </c>
      <c r="S19" s="299">
        <f t="shared" si="6"/>
        <v>34961.67557932264</v>
      </c>
      <c r="T19" s="301">
        <v>0.8</v>
      </c>
      <c r="U19" s="299">
        <f t="shared" si="7"/>
        <v>37977.15736040609</v>
      </c>
      <c r="V19" s="19">
        <f t="shared" si="8"/>
        <v>0</v>
      </c>
      <c r="W19" s="299">
        <f t="shared" si="9"/>
        <v>41200</v>
      </c>
      <c r="X19" s="18">
        <f t="shared" si="10"/>
        <v>6.4288912651206314</v>
      </c>
      <c r="Y19" s="17">
        <f t="shared" si="11"/>
        <v>643708.80000000005</v>
      </c>
    </row>
    <row r="20" spans="1:25" s="17" customFormat="1" ht="20.100000000000001" customHeight="1" x14ac:dyDescent="0.25">
      <c r="A20" s="302" t="s">
        <v>101</v>
      </c>
      <c r="B20" s="98">
        <f>Сал!B6</f>
        <v>1</v>
      </c>
      <c r="C20" s="189">
        <f>Сал!C6</f>
        <v>38.75</v>
      </c>
      <c r="D20" s="189">
        <f>Сал!D6</f>
        <v>38.75</v>
      </c>
      <c r="E20" s="191">
        <f>Сал!E6</f>
        <v>32</v>
      </c>
      <c r="F20" s="191">
        <f>Сал!F6</f>
        <v>29.7</v>
      </c>
      <c r="G20" s="98">
        <f>Сал!G6</f>
        <v>12874300</v>
      </c>
      <c r="H20" s="98">
        <f>Сал!H6</f>
        <v>7941840</v>
      </c>
      <c r="I20" s="98">
        <f>Сал!I6</f>
        <v>1198913</v>
      </c>
      <c r="J20" s="98">
        <f t="shared" si="0"/>
        <v>3733547</v>
      </c>
      <c r="K20" s="279">
        <f t="shared" si="1"/>
        <v>36123.176206509539</v>
      </c>
      <c r="L20" s="17">
        <f t="shared" si="2"/>
        <v>0</v>
      </c>
      <c r="M20" s="18">
        <f t="shared" si="3"/>
        <v>71</v>
      </c>
      <c r="N20" s="18">
        <f t="shared" si="4"/>
        <v>28.999999999999996</v>
      </c>
      <c r="O20" s="301">
        <v>745300</v>
      </c>
      <c r="P20" s="301">
        <v>1</v>
      </c>
      <c r="Q20" s="301">
        <v>542900</v>
      </c>
      <c r="R20" s="299">
        <f t="shared" si="5"/>
        <v>62108.333333333336</v>
      </c>
      <c r="S20" s="299">
        <f t="shared" si="6"/>
        <v>32183.611111111109</v>
      </c>
      <c r="T20" s="301">
        <v>1</v>
      </c>
      <c r="U20" s="299">
        <f t="shared" si="7"/>
        <v>36123.176206509539</v>
      </c>
      <c r="V20" s="19">
        <f t="shared" si="8"/>
        <v>0</v>
      </c>
      <c r="W20" s="299">
        <f t="shared" si="9"/>
        <v>45241.666666666664</v>
      </c>
      <c r="X20" s="18">
        <f t="shared" si="10"/>
        <v>9.3124519391345544</v>
      </c>
      <c r="Y20" s="17">
        <f t="shared" si="11"/>
        <v>706855.8</v>
      </c>
    </row>
    <row r="21" spans="1:25" s="17" customFormat="1" ht="36" customHeight="1" x14ac:dyDescent="0.25">
      <c r="A21" s="303" t="s">
        <v>231</v>
      </c>
      <c r="B21" s="98"/>
      <c r="C21" s="189">
        <f>Ст.Сурк!C6</f>
        <v>11.24</v>
      </c>
      <c r="D21" s="189">
        <f>Ст.Сурк!D6</f>
        <v>11.24</v>
      </c>
      <c r="E21" s="191">
        <f>Ст.Сурк!E6</f>
        <v>9.1</v>
      </c>
      <c r="F21" s="191">
        <f>Ст.Сурк!F6</f>
        <v>8.1</v>
      </c>
      <c r="G21" s="98">
        <f>Ст.Сурк!G6</f>
        <v>3287000</v>
      </c>
      <c r="H21" s="98">
        <f>Ст.Сурк!H6</f>
        <v>2521632</v>
      </c>
      <c r="I21" s="98">
        <f>Ст.Сурк!I6</f>
        <v>240053</v>
      </c>
      <c r="J21" s="98">
        <f t="shared" si="0"/>
        <v>525315</v>
      </c>
      <c r="K21" s="279">
        <f t="shared" si="1"/>
        <v>33816.872427983537</v>
      </c>
      <c r="L21" s="17">
        <f t="shared" si="2"/>
        <v>0</v>
      </c>
      <c r="M21" s="18">
        <f t="shared" si="3"/>
        <v>84.018405841192575</v>
      </c>
      <c r="N21" s="18">
        <f t="shared" si="4"/>
        <v>15.981594158807425</v>
      </c>
      <c r="O21" s="301">
        <v>221000</v>
      </c>
      <c r="P21" s="301">
        <v>0.6</v>
      </c>
      <c r="Q21" s="301">
        <v>156100</v>
      </c>
      <c r="R21" s="299">
        <f t="shared" si="5"/>
        <v>30694.444444444449</v>
      </c>
      <c r="S21" s="299">
        <f t="shared" si="6"/>
        <v>30695.147679324891</v>
      </c>
      <c r="T21" s="301">
        <v>0.6</v>
      </c>
      <c r="U21" s="299">
        <f t="shared" si="7"/>
        <v>33816.872427983537</v>
      </c>
      <c r="V21" s="19">
        <f t="shared" si="8"/>
        <v>0</v>
      </c>
      <c r="W21" s="299">
        <f t="shared" si="9"/>
        <v>21680.555555555558</v>
      </c>
      <c r="X21" s="18">
        <f t="shared" si="10"/>
        <v>7.3031031335564354</v>
      </c>
      <c r="Y21" s="17">
        <f t="shared" si="11"/>
        <v>338737.00000000006</v>
      </c>
    </row>
    <row r="22" spans="1:25" s="17" customFormat="1" ht="20.100000000000001" customHeight="1" x14ac:dyDescent="0.25">
      <c r="A22" s="303" t="s">
        <v>187</v>
      </c>
      <c r="B22" s="99">
        <f>ППЦ!B6</f>
        <v>1</v>
      </c>
      <c r="C22" s="190">
        <f>ППЦ!C6</f>
        <v>12.5</v>
      </c>
      <c r="D22" s="190">
        <v>12.5</v>
      </c>
      <c r="E22" s="192">
        <f>ППЦ!E6</f>
        <v>7.1</v>
      </c>
      <c r="F22" s="192">
        <f>ППЦ!F6</f>
        <v>6</v>
      </c>
      <c r="G22" s="99">
        <f>ППЦ!G6</f>
        <v>2317700</v>
      </c>
      <c r="H22" s="99">
        <f>ППЦ!H6</f>
        <v>1784500</v>
      </c>
      <c r="I22" s="99">
        <f>ППЦ!I6</f>
        <v>278112</v>
      </c>
      <c r="J22" s="98">
        <f t="shared" si="0"/>
        <v>255088</v>
      </c>
      <c r="K22" s="279">
        <f t="shared" si="1"/>
        <v>32190.277777777777</v>
      </c>
      <c r="L22" s="17">
        <f t="shared" si="2"/>
        <v>0</v>
      </c>
      <c r="M22" s="18">
        <f t="shared" si="3"/>
        <v>88.993916382620696</v>
      </c>
      <c r="N22" s="18">
        <f t="shared" si="4"/>
        <v>11.006083617379298</v>
      </c>
      <c r="O22" s="301">
        <v>376800</v>
      </c>
      <c r="P22" s="301">
        <v>0.5</v>
      </c>
      <c r="Q22" s="301">
        <v>265100</v>
      </c>
      <c r="R22" s="299">
        <f t="shared" si="5"/>
        <v>31400</v>
      </c>
      <c r="S22" s="299">
        <f t="shared" si="6"/>
        <v>24937.5</v>
      </c>
      <c r="T22" s="301">
        <v>1</v>
      </c>
      <c r="U22" s="299">
        <f t="shared" si="7"/>
        <v>32190.277777777777</v>
      </c>
      <c r="V22" s="19">
        <f t="shared" si="8"/>
        <v>0</v>
      </c>
      <c r="W22" s="299">
        <f t="shared" si="9"/>
        <v>44183.333333333336</v>
      </c>
      <c r="X22" s="18">
        <f t="shared" si="10"/>
        <v>11.999482245329421</v>
      </c>
      <c r="Y22" s="17">
        <f t="shared" si="11"/>
        <v>690320.4</v>
      </c>
    </row>
    <row r="23" spans="1:25" ht="20.100000000000001" customHeight="1" x14ac:dyDescent="0.25">
      <c r="A23" s="100" t="s">
        <v>103</v>
      </c>
      <c r="B23" s="101">
        <f>SUM(B9:B22)</f>
        <v>13</v>
      </c>
      <c r="C23" s="102">
        <f>SUM(C9:C22)</f>
        <v>599.44999999999993</v>
      </c>
      <c r="D23" s="102">
        <f t="shared" ref="D23:J23" si="12">SUM(D9:D22)</f>
        <v>599.44999999999993</v>
      </c>
      <c r="E23" s="103">
        <f t="shared" si="12"/>
        <v>454.30000000000007</v>
      </c>
      <c r="F23" s="103">
        <f t="shared" si="12"/>
        <v>425.30000000000007</v>
      </c>
      <c r="G23" s="101">
        <f t="shared" si="12"/>
        <v>181602100</v>
      </c>
      <c r="H23" s="104">
        <f t="shared" si="12"/>
        <v>127133756</v>
      </c>
      <c r="I23" s="104">
        <f t="shared" si="12"/>
        <v>15805603</v>
      </c>
      <c r="J23" s="104">
        <f t="shared" si="12"/>
        <v>38662741</v>
      </c>
      <c r="K23" s="279">
        <f t="shared" si="1"/>
        <v>35583.13739321263</v>
      </c>
      <c r="L23" s="17">
        <f t="shared" si="2"/>
        <v>0</v>
      </c>
      <c r="M23" s="18">
        <f t="shared" si="3"/>
        <v>78.71019057599004</v>
      </c>
      <c r="N23" s="18">
        <f t="shared" si="4"/>
        <v>21.289809424009963</v>
      </c>
      <c r="O23">
        <f>SUM(O9:O22)</f>
        <v>7716600</v>
      </c>
      <c r="P23">
        <f t="shared" ref="P23:Q23" si="13">SUM(P9:P22)</f>
        <v>18.8</v>
      </c>
      <c r="Q23">
        <f t="shared" si="13"/>
        <v>11024300</v>
      </c>
      <c r="R23" s="299">
        <f t="shared" si="5"/>
        <v>50238.28125</v>
      </c>
      <c r="S23" s="299">
        <f t="shared" si="6"/>
        <v>32107.325920668711</v>
      </c>
      <c r="T23">
        <f t="shared" ref="T23" si="14">SUM(T9:T22)</f>
        <v>12.8</v>
      </c>
      <c r="U23" s="299">
        <f t="shared" si="7"/>
        <v>35583.13739321263</v>
      </c>
      <c r="V23" s="19">
        <f t="shared" si="8"/>
        <v>0</v>
      </c>
      <c r="W23" s="299">
        <f t="shared" si="9"/>
        <v>48866.578014184393</v>
      </c>
      <c r="X23" s="18">
        <f t="shared" si="10"/>
        <v>8.7034252357213937</v>
      </c>
      <c r="Y23" s="17">
        <f t="shared" si="11"/>
        <v>763491.41489361692</v>
      </c>
    </row>
    <row r="24" spans="1:25" ht="47.25" customHeight="1" x14ac:dyDescent="0.3">
      <c r="A24" s="105" t="s">
        <v>104</v>
      </c>
      <c r="B24" s="106"/>
      <c r="C24" s="107"/>
      <c r="D24" s="107"/>
      <c r="E24" s="336" t="s">
        <v>105</v>
      </c>
      <c r="F24" s="337"/>
      <c r="G24" s="106"/>
      <c r="H24" s="108"/>
      <c r="I24" s="108"/>
      <c r="J24" s="109"/>
      <c r="K24" s="108"/>
    </row>
    <row r="25" spans="1:25" ht="14.25" customHeight="1" x14ac:dyDescent="0.25">
      <c r="A25" s="110"/>
      <c r="B25" s="110"/>
      <c r="C25" s="110">
        <v>624.54</v>
      </c>
      <c r="E25">
        <v>469.6</v>
      </c>
      <c r="F25">
        <v>438.7</v>
      </c>
      <c r="H25" s="111"/>
      <c r="I25" s="111"/>
      <c r="J25" s="111"/>
      <c r="K25" s="111"/>
    </row>
    <row r="26" spans="1:25" ht="73.5" customHeight="1" x14ac:dyDescent="0.25">
      <c r="A26" s="338" t="s">
        <v>106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112"/>
    </row>
    <row r="27" spans="1:25" ht="40.5" customHeight="1" x14ac:dyDescent="0.25">
      <c r="A27" s="338" t="s">
        <v>107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111"/>
    </row>
    <row r="28" spans="1:25" ht="51.75" customHeight="1" x14ac:dyDescent="0.25">
      <c r="A28" s="317" t="s">
        <v>232</v>
      </c>
      <c r="B28" s="158">
        <f>B12+B21</f>
        <v>1</v>
      </c>
      <c r="C28" s="158">
        <f t="shared" ref="C28:T28" si="15">C12+C21</f>
        <v>39.78</v>
      </c>
      <c r="D28" s="158">
        <f t="shared" si="15"/>
        <v>39.78</v>
      </c>
      <c r="E28" s="158">
        <f t="shared" si="15"/>
        <v>29.200000000000003</v>
      </c>
      <c r="F28" s="158">
        <f t="shared" si="15"/>
        <v>27.9</v>
      </c>
      <c r="G28" s="158">
        <f t="shared" si="15"/>
        <v>12326500</v>
      </c>
      <c r="H28" s="158">
        <f t="shared" si="15"/>
        <v>9593404</v>
      </c>
      <c r="I28" s="158">
        <f t="shared" si="15"/>
        <v>585671</v>
      </c>
      <c r="J28" s="158">
        <f t="shared" si="15"/>
        <v>2147425</v>
      </c>
      <c r="K28" s="318">
        <f t="shared" ref="K28" si="16">G28/F28/9</f>
        <v>49090.003982477101</v>
      </c>
      <c r="L28" s="96">
        <f t="shared" ref="L28" si="17">G28-H28-I28-J28</f>
        <v>0</v>
      </c>
      <c r="M28" s="319">
        <f t="shared" ref="M28" si="18">(H28+I28)/G28*100</f>
        <v>82.578793655944509</v>
      </c>
      <c r="N28" s="319">
        <f t="shared" ref="N28" si="19">J28/G28*100</f>
        <v>17.421206344055491</v>
      </c>
      <c r="O28" s="158">
        <f t="shared" si="15"/>
        <v>634900</v>
      </c>
      <c r="P28" s="158">
        <f t="shared" si="15"/>
        <v>1.6</v>
      </c>
      <c r="Q28" s="158">
        <f t="shared" si="15"/>
        <v>741400</v>
      </c>
      <c r="R28" s="320">
        <f>O28/T28/12</f>
        <v>40698.717948717953</v>
      </c>
      <c r="S28" s="320">
        <f>(G28-O28-Q28)/(E28-P28-T28)/12</f>
        <v>34696.451204055767</v>
      </c>
      <c r="T28" s="158">
        <f t="shared" si="15"/>
        <v>1.2999999999999998</v>
      </c>
      <c r="U28" s="320">
        <f>G28/F28/12</f>
        <v>36817.502986857828</v>
      </c>
      <c r="V28" s="318">
        <f t="shared" ref="V28" si="20">K28-U28</f>
        <v>12272.500995619273</v>
      </c>
      <c r="W28" s="320">
        <f>Q28/P28/12</f>
        <v>38614.583333333336</v>
      </c>
      <c r="X28" s="319">
        <f t="shared" ref="X28" si="21">I28/G28*100</f>
        <v>4.751316269825173</v>
      </c>
    </row>
    <row r="29" spans="1:25" ht="19.5" customHeight="1" x14ac:dyDescent="0.3">
      <c r="A29" s="113" t="s">
        <v>108</v>
      </c>
      <c r="H29" s="111"/>
      <c r="I29" s="111"/>
      <c r="J29" s="111"/>
      <c r="K29" s="111"/>
      <c r="L29" s="111"/>
    </row>
    <row r="30" spans="1:25" ht="15.75" x14ac:dyDescent="0.25">
      <c r="H30" s="111"/>
      <c r="I30" s="111"/>
      <c r="J30" s="111"/>
      <c r="K30" s="111"/>
    </row>
    <row r="31" spans="1:25" ht="15.75" x14ac:dyDescent="0.25">
      <c r="H31" s="111"/>
      <c r="I31" s="111"/>
      <c r="J31" s="111"/>
      <c r="K31" s="111"/>
    </row>
    <row r="32" spans="1:25" ht="15.75" x14ac:dyDescent="0.25">
      <c r="H32" s="111"/>
      <c r="I32" s="111"/>
      <c r="J32" s="111"/>
      <c r="K32" s="111"/>
    </row>
    <row r="33" spans="8:11" ht="15.75" x14ac:dyDescent="0.25">
      <c r="H33" s="111"/>
      <c r="I33" s="111"/>
      <c r="J33" s="111"/>
      <c r="K33" s="111"/>
    </row>
    <row r="34" spans="8:11" ht="15.75" x14ac:dyDescent="0.25">
      <c r="H34" s="111"/>
      <c r="I34" s="111"/>
      <c r="J34" s="111"/>
      <c r="K34" s="111"/>
    </row>
    <row r="35" spans="8:11" ht="15.75" x14ac:dyDescent="0.25">
      <c r="H35" s="111"/>
      <c r="I35" s="111"/>
      <c r="J35" s="111"/>
      <c r="K35" s="111"/>
    </row>
    <row r="36" spans="8:11" ht="15.75" x14ac:dyDescent="0.25">
      <c r="H36" s="111"/>
      <c r="I36" s="111"/>
      <c r="J36" s="111"/>
      <c r="K36" s="111"/>
    </row>
    <row r="37" spans="8:11" ht="15.75" x14ac:dyDescent="0.25">
      <c r="H37" s="111"/>
      <c r="I37" s="111"/>
      <c r="J37" s="111"/>
      <c r="K37" s="111"/>
    </row>
    <row r="38" spans="8:11" ht="15.75" x14ac:dyDescent="0.25">
      <c r="H38" s="111"/>
      <c r="I38" s="111"/>
      <c r="J38" s="111"/>
      <c r="K38" s="111"/>
    </row>
    <row r="39" spans="8:11" ht="15.75" x14ac:dyDescent="0.25">
      <c r="H39" s="111"/>
      <c r="I39" s="111"/>
      <c r="J39" s="111"/>
      <c r="K39" s="111"/>
    </row>
    <row r="40" spans="8:11" ht="15.75" x14ac:dyDescent="0.25">
      <c r="H40" s="111"/>
      <c r="I40" s="111"/>
      <c r="J40" s="111"/>
      <c r="K40" s="111"/>
    </row>
    <row r="41" spans="8:11" ht="15.75" x14ac:dyDescent="0.25">
      <c r="H41" s="111"/>
      <c r="I41" s="111"/>
      <c r="J41" s="111"/>
      <c r="K41" s="111"/>
    </row>
    <row r="42" spans="8:11" ht="15.75" x14ac:dyDescent="0.25">
      <c r="H42" s="111"/>
      <c r="I42" s="111"/>
      <c r="J42" s="111"/>
      <c r="K42" s="111"/>
    </row>
    <row r="43" spans="8:11" ht="15.75" x14ac:dyDescent="0.25">
      <c r="H43" s="111"/>
      <c r="I43" s="111"/>
      <c r="J43" s="111"/>
      <c r="K43" s="111"/>
    </row>
    <row r="44" spans="8:11" ht="15.75" x14ac:dyDescent="0.25">
      <c r="H44" s="111"/>
      <c r="I44" s="111"/>
      <c r="J44" s="111"/>
      <c r="K44" s="111"/>
    </row>
    <row r="45" spans="8:11" ht="15.75" x14ac:dyDescent="0.25">
      <c r="H45" s="111"/>
      <c r="I45" s="111"/>
      <c r="J45" s="111"/>
      <c r="K45" s="111"/>
    </row>
    <row r="46" spans="8:11" ht="15.75" x14ac:dyDescent="0.25">
      <c r="H46" s="111"/>
      <c r="I46" s="111"/>
      <c r="J46" s="111"/>
      <c r="K46" s="111"/>
    </row>
    <row r="47" spans="8:11" ht="15.75" x14ac:dyDescent="0.25">
      <c r="H47" s="111"/>
      <c r="I47" s="111"/>
      <c r="J47" s="111"/>
      <c r="K47" s="111"/>
    </row>
    <row r="48" spans="8:11" ht="15.75" x14ac:dyDescent="0.25">
      <c r="H48" s="111"/>
      <c r="I48" s="111"/>
      <c r="J48" s="111"/>
      <c r="K48" s="111"/>
    </row>
    <row r="49" spans="8:11" ht="15.75" x14ac:dyDescent="0.25">
      <c r="H49" s="111"/>
      <c r="I49" s="111"/>
      <c r="J49" s="111"/>
      <c r="K49" s="111"/>
    </row>
    <row r="50" spans="8:11" ht="15.75" x14ac:dyDescent="0.25">
      <c r="H50" s="111"/>
      <c r="I50" s="111"/>
      <c r="J50" s="111"/>
      <c r="K50" s="111"/>
    </row>
    <row r="51" spans="8:11" ht="15.75" x14ac:dyDescent="0.25">
      <c r="H51" s="111"/>
      <c r="I51" s="111"/>
      <c r="J51" s="111"/>
      <c r="K51" s="111"/>
    </row>
  </sheetData>
  <mergeCells count="16">
    <mergeCell ref="L7:T7"/>
    <mergeCell ref="E24:F24"/>
    <mergeCell ref="A26:K26"/>
    <mergeCell ref="A27:K27"/>
    <mergeCell ref="A2:K2"/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J6"/>
    <mergeCell ref="K6:K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1"/>
  <sheetViews>
    <sheetView view="pageBreakPreview" topLeftCell="A73" zoomScale="60" zoomScaleNormal="100" workbookViewId="0">
      <selection activeCell="J100" sqref="J100"/>
    </sheetView>
  </sheetViews>
  <sheetFormatPr defaultRowHeight="15" x14ac:dyDescent="0.25"/>
  <cols>
    <col min="1" max="1" width="27.42578125" customWidth="1"/>
    <col min="2" max="2" width="12.85546875" customWidth="1"/>
    <col min="3" max="3" width="17.7109375" customWidth="1"/>
    <col min="4" max="4" width="12.7109375" customWidth="1"/>
    <col min="5" max="5" width="12.5703125" customWidth="1"/>
    <col min="7" max="7" width="10.85546875" customWidth="1"/>
    <col min="8" max="8" width="12.42578125" customWidth="1"/>
    <col min="10" max="10" width="18.42578125" customWidth="1"/>
    <col min="11" max="11" width="12.42578125" customWidth="1"/>
    <col min="12" max="12" width="12" customWidth="1"/>
    <col min="15" max="15" width="16.7109375" customWidth="1"/>
    <col min="16" max="16" width="13.5703125" customWidth="1"/>
    <col min="257" max="257" width="27.42578125" customWidth="1"/>
    <col min="258" max="258" width="12.85546875" customWidth="1"/>
    <col min="259" max="259" width="17.7109375" customWidth="1"/>
    <col min="260" max="260" width="12.7109375" customWidth="1"/>
    <col min="261" max="261" width="12.5703125" customWidth="1"/>
    <col min="263" max="263" width="10.85546875" customWidth="1"/>
    <col min="264" max="264" width="12.42578125" customWidth="1"/>
    <col min="266" max="266" width="18.42578125" customWidth="1"/>
    <col min="267" max="267" width="12.42578125" customWidth="1"/>
    <col min="268" max="268" width="12" customWidth="1"/>
    <col min="271" max="271" width="11.42578125" customWidth="1"/>
    <col min="272" max="272" width="13.5703125" customWidth="1"/>
    <col min="513" max="513" width="27.42578125" customWidth="1"/>
    <col min="514" max="514" width="12.85546875" customWidth="1"/>
    <col min="515" max="515" width="17.7109375" customWidth="1"/>
    <col min="516" max="516" width="12.7109375" customWidth="1"/>
    <col min="517" max="517" width="12.5703125" customWidth="1"/>
    <col min="519" max="519" width="10.85546875" customWidth="1"/>
    <col min="520" max="520" width="12.42578125" customWidth="1"/>
    <col min="522" max="522" width="18.42578125" customWidth="1"/>
    <col min="523" max="523" width="12.42578125" customWidth="1"/>
    <col min="524" max="524" width="12" customWidth="1"/>
    <col min="527" max="527" width="11.42578125" customWidth="1"/>
    <col min="528" max="528" width="13.5703125" customWidth="1"/>
    <col min="769" max="769" width="27.42578125" customWidth="1"/>
    <col min="770" max="770" width="12.85546875" customWidth="1"/>
    <col min="771" max="771" width="17.7109375" customWidth="1"/>
    <col min="772" max="772" width="12.7109375" customWidth="1"/>
    <col min="773" max="773" width="12.5703125" customWidth="1"/>
    <col min="775" max="775" width="10.85546875" customWidth="1"/>
    <col min="776" max="776" width="12.42578125" customWidth="1"/>
    <col min="778" max="778" width="18.42578125" customWidth="1"/>
    <col min="779" max="779" width="12.42578125" customWidth="1"/>
    <col min="780" max="780" width="12" customWidth="1"/>
    <col min="783" max="783" width="11.42578125" customWidth="1"/>
    <col min="784" max="784" width="13.5703125" customWidth="1"/>
    <col min="1025" max="1025" width="27.42578125" customWidth="1"/>
    <col min="1026" max="1026" width="12.85546875" customWidth="1"/>
    <col min="1027" max="1027" width="17.7109375" customWidth="1"/>
    <col min="1028" max="1028" width="12.7109375" customWidth="1"/>
    <col min="1029" max="1029" width="12.5703125" customWidth="1"/>
    <col min="1031" max="1031" width="10.85546875" customWidth="1"/>
    <col min="1032" max="1032" width="12.42578125" customWidth="1"/>
    <col min="1034" max="1034" width="18.42578125" customWidth="1"/>
    <col min="1035" max="1035" width="12.42578125" customWidth="1"/>
    <col min="1036" max="1036" width="12" customWidth="1"/>
    <col min="1039" max="1039" width="11.42578125" customWidth="1"/>
    <col min="1040" max="1040" width="13.5703125" customWidth="1"/>
    <col min="1281" max="1281" width="27.42578125" customWidth="1"/>
    <col min="1282" max="1282" width="12.85546875" customWidth="1"/>
    <col min="1283" max="1283" width="17.7109375" customWidth="1"/>
    <col min="1284" max="1284" width="12.7109375" customWidth="1"/>
    <col min="1285" max="1285" width="12.5703125" customWidth="1"/>
    <col min="1287" max="1287" width="10.85546875" customWidth="1"/>
    <col min="1288" max="1288" width="12.42578125" customWidth="1"/>
    <col min="1290" max="1290" width="18.42578125" customWidth="1"/>
    <col min="1291" max="1291" width="12.42578125" customWidth="1"/>
    <col min="1292" max="1292" width="12" customWidth="1"/>
    <col min="1295" max="1295" width="11.42578125" customWidth="1"/>
    <col min="1296" max="1296" width="13.5703125" customWidth="1"/>
    <col min="1537" max="1537" width="27.42578125" customWidth="1"/>
    <col min="1538" max="1538" width="12.85546875" customWidth="1"/>
    <col min="1539" max="1539" width="17.7109375" customWidth="1"/>
    <col min="1540" max="1540" width="12.7109375" customWidth="1"/>
    <col min="1541" max="1541" width="12.5703125" customWidth="1"/>
    <col min="1543" max="1543" width="10.85546875" customWidth="1"/>
    <col min="1544" max="1544" width="12.42578125" customWidth="1"/>
    <col min="1546" max="1546" width="18.42578125" customWidth="1"/>
    <col min="1547" max="1547" width="12.42578125" customWidth="1"/>
    <col min="1548" max="1548" width="12" customWidth="1"/>
    <col min="1551" max="1551" width="11.42578125" customWidth="1"/>
    <col min="1552" max="1552" width="13.5703125" customWidth="1"/>
    <col min="1793" max="1793" width="27.42578125" customWidth="1"/>
    <col min="1794" max="1794" width="12.85546875" customWidth="1"/>
    <col min="1795" max="1795" width="17.7109375" customWidth="1"/>
    <col min="1796" max="1796" width="12.7109375" customWidth="1"/>
    <col min="1797" max="1797" width="12.5703125" customWidth="1"/>
    <col min="1799" max="1799" width="10.85546875" customWidth="1"/>
    <col min="1800" max="1800" width="12.42578125" customWidth="1"/>
    <col min="1802" max="1802" width="18.42578125" customWidth="1"/>
    <col min="1803" max="1803" width="12.42578125" customWidth="1"/>
    <col min="1804" max="1804" width="12" customWidth="1"/>
    <col min="1807" max="1807" width="11.42578125" customWidth="1"/>
    <col min="1808" max="1808" width="13.5703125" customWidth="1"/>
    <col min="2049" max="2049" width="27.42578125" customWidth="1"/>
    <col min="2050" max="2050" width="12.85546875" customWidth="1"/>
    <col min="2051" max="2051" width="17.7109375" customWidth="1"/>
    <col min="2052" max="2052" width="12.7109375" customWidth="1"/>
    <col min="2053" max="2053" width="12.5703125" customWidth="1"/>
    <col min="2055" max="2055" width="10.85546875" customWidth="1"/>
    <col min="2056" max="2056" width="12.42578125" customWidth="1"/>
    <col min="2058" max="2058" width="18.42578125" customWidth="1"/>
    <col min="2059" max="2059" width="12.42578125" customWidth="1"/>
    <col min="2060" max="2060" width="12" customWidth="1"/>
    <col min="2063" max="2063" width="11.42578125" customWidth="1"/>
    <col min="2064" max="2064" width="13.5703125" customWidth="1"/>
    <col min="2305" max="2305" width="27.42578125" customWidth="1"/>
    <col min="2306" max="2306" width="12.85546875" customWidth="1"/>
    <col min="2307" max="2307" width="17.7109375" customWidth="1"/>
    <col min="2308" max="2308" width="12.7109375" customWidth="1"/>
    <col min="2309" max="2309" width="12.5703125" customWidth="1"/>
    <col min="2311" max="2311" width="10.85546875" customWidth="1"/>
    <col min="2312" max="2312" width="12.42578125" customWidth="1"/>
    <col min="2314" max="2314" width="18.42578125" customWidth="1"/>
    <col min="2315" max="2315" width="12.42578125" customWidth="1"/>
    <col min="2316" max="2316" width="12" customWidth="1"/>
    <col min="2319" max="2319" width="11.42578125" customWidth="1"/>
    <col min="2320" max="2320" width="13.5703125" customWidth="1"/>
    <col min="2561" max="2561" width="27.42578125" customWidth="1"/>
    <col min="2562" max="2562" width="12.85546875" customWidth="1"/>
    <col min="2563" max="2563" width="17.7109375" customWidth="1"/>
    <col min="2564" max="2564" width="12.7109375" customWidth="1"/>
    <col min="2565" max="2565" width="12.5703125" customWidth="1"/>
    <col min="2567" max="2567" width="10.85546875" customWidth="1"/>
    <col min="2568" max="2568" width="12.42578125" customWidth="1"/>
    <col min="2570" max="2570" width="18.42578125" customWidth="1"/>
    <col min="2571" max="2571" width="12.42578125" customWidth="1"/>
    <col min="2572" max="2572" width="12" customWidth="1"/>
    <col min="2575" max="2575" width="11.42578125" customWidth="1"/>
    <col min="2576" max="2576" width="13.5703125" customWidth="1"/>
    <col min="2817" max="2817" width="27.42578125" customWidth="1"/>
    <col min="2818" max="2818" width="12.85546875" customWidth="1"/>
    <col min="2819" max="2819" width="17.7109375" customWidth="1"/>
    <col min="2820" max="2820" width="12.7109375" customWidth="1"/>
    <col min="2821" max="2821" width="12.5703125" customWidth="1"/>
    <col min="2823" max="2823" width="10.85546875" customWidth="1"/>
    <col min="2824" max="2824" width="12.42578125" customWidth="1"/>
    <col min="2826" max="2826" width="18.42578125" customWidth="1"/>
    <col min="2827" max="2827" width="12.42578125" customWidth="1"/>
    <col min="2828" max="2828" width="12" customWidth="1"/>
    <col min="2831" max="2831" width="11.42578125" customWidth="1"/>
    <col min="2832" max="2832" width="13.5703125" customWidth="1"/>
    <col min="3073" max="3073" width="27.42578125" customWidth="1"/>
    <col min="3074" max="3074" width="12.85546875" customWidth="1"/>
    <col min="3075" max="3075" width="17.7109375" customWidth="1"/>
    <col min="3076" max="3076" width="12.7109375" customWidth="1"/>
    <col min="3077" max="3077" width="12.5703125" customWidth="1"/>
    <col min="3079" max="3079" width="10.85546875" customWidth="1"/>
    <col min="3080" max="3080" width="12.42578125" customWidth="1"/>
    <col min="3082" max="3082" width="18.42578125" customWidth="1"/>
    <col min="3083" max="3083" width="12.42578125" customWidth="1"/>
    <col min="3084" max="3084" width="12" customWidth="1"/>
    <col min="3087" max="3087" width="11.42578125" customWidth="1"/>
    <col min="3088" max="3088" width="13.5703125" customWidth="1"/>
    <col min="3329" max="3329" width="27.42578125" customWidth="1"/>
    <col min="3330" max="3330" width="12.85546875" customWidth="1"/>
    <col min="3331" max="3331" width="17.7109375" customWidth="1"/>
    <col min="3332" max="3332" width="12.7109375" customWidth="1"/>
    <col min="3333" max="3333" width="12.5703125" customWidth="1"/>
    <col min="3335" max="3335" width="10.85546875" customWidth="1"/>
    <col min="3336" max="3336" width="12.42578125" customWidth="1"/>
    <col min="3338" max="3338" width="18.42578125" customWidth="1"/>
    <col min="3339" max="3339" width="12.42578125" customWidth="1"/>
    <col min="3340" max="3340" width="12" customWidth="1"/>
    <col min="3343" max="3343" width="11.42578125" customWidth="1"/>
    <col min="3344" max="3344" width="13.5703125" customWidth="1"/>
    <col min="3585" max="3585" width="27.42578125" customWidth="1"/>
    <col min="3586" max="3586" width="12.85546875" customWidth="1"/>
    <col min="3587" max="3587" width="17.7109375" customWidth="1"/>
    <col min="3588" max="3588" width="12.7109375" customWidth="1"/>
    <col min="3589" max="3589" width="12.5703125" customWidth="1"/>
    <col min="3591" max="3591" width="10.85546875" customWidth="1"/>
    <col min="3592" max="3592" width="12.42578125" customWidth="1"/>
    <col min="3594" max="3594" width="18.42578125" customWidth="1"/>
    <col min="3595" max="3595" width="12.42578125" customWidth="1"/>
    <col min="3596" max="3596" width="12" customWidth="1"/>
    <col min="3599" max="3599" width="11.42578125" customWidth="1"/>
    <col min="3600" max="3600" width="13.5703125" customWidth="1"/>
    <col min="3841" max="3841" width="27.42578125" customWidth="1"/>
    <col min="3842" max="3842" width="12.85546875" customWidth="1"/>
    <col min="3843" max="3843" width="17.7109375" customWidth="1"/>
    <col min="3844" max="3844" width="12.7109375" customWidth="1"/>
    <col min="3845" max="3845" width="12.5703125" customWidth="1"/>
    <col min="3847" max="3847" width="10.85546875" customWidth="1"/>
    <col min="3848" max="3848" width="12.42578125" customWidth="1"/>
    <col min="3850" max="3850" width="18.42578125" customWidth="1"/>
    <col min="3851" max="3851" width="12.42578125" customWidth="1"/>
    <col min="3852" max="3852" width="12" customWidth="1"/>
    <col min="3855" max="3855" width="11.42578125" customWidth="1"/>
    <col min="3856" max="3856" width="13.5703125" customWidth="1"/>
    <col min="4097" max="4097" width="27.42578125" customWidth="1"/>
    <col min="4098" max="4098" width="12.85546875" customWidth="1"/>
    <col min="4099" max="4099" width="17.7109375" customWidth="1"/>
    <col min="4100" max="4100" width="12.7109375" customWidth="1"/>
    <col min="4101" max="4101" width="12.5703125" customWidth="1"/>
    <col min="4103" max="4103" width="10.85546875" customWidth="1"/>
    <col min="4104" max="4104" width="12.42578125" customWidth="1"/>
    <col min="4106" max="4106" width="18.42578125" customWidth="1"/>
    <col min="4107" max="4107" width="12.42578125" customWidth="1"/>
    <col min="4108" max="4108" width="12" customWidth="1"/>
    <col min="4111" max="4111" width="11.42578125" customWidth="1"/>
    <col min="4112" max="4112" width="13.5703125" customWidth="1"/>
    <col min="4353" max="4353" width="27.42578125" customWidth="1"/>
    <col min="4354" max="4354" width="12.85546875" customWidth="1"/>
    <col min="4355" max="4355" width="17.7109375" customWidth="1"/>
    <col min="4356" max="4356" width="12.7109375" customWidth="1"/>
    <col min="4357" max="4357" width="12.5703125" customWidth="1"/>
    <col min="4359" max="4359" width="10.85546875" customWidth="1"/>
    <col min="4360" max="4360" width="12.42578125" customWidth="1"/>
    <col min="4362" max="4362" width="18.42578125" customWidth="1"/>
    <col min="4363" max="4363" width="12.42578125" customWidth="1"/>
    <col min="4364" max="4364" width="12" customWidth="1"/>
    <col min="4367" max="4367" width="11.42578125" customWidth="1"/>
    <col min="4368" max="4368" width="13.5703125" customWidth="1"/>
    <col min="4609" max="4609" width="27.42578125" customWidth="1"/>
    <col min="4610" max="4610" width="12.85546875" customWidth="1"/>
    <col min="4611" max="4611" width="17.7109375" customWidth="1"/>
    <col min="4612" max="4612" width="12.7109375" customWidth="1"/>
    <col min="4613" max="4613" width="12.5703125" customWidth="1"/>
    <col min="4615" max="4615" width="10.85546875" customWidth="1"/>
    <col min="4616" max="4616" width="12.42578125" customWidth="1"/>
    <col min="4618" max="4618" width="18.42578125" customWidth="1"/>
    <col min="4619" max="4619" width="12.42578125" customWidth="1"/>
    <col min="4620" max="4620" width="12" customWidth="1"/>
    <col min="4623" max="4623" width="11.42578125" customWidth="1"/>
    <col min="4624" max="4624" width="13.5703125" customWidth="1"/>
    <col min="4865" max="4865" width="27.42578125" customWidth="1"/>
    <col min="4866" max="4866" width="12.85546875" customWidth="1"/>
    <col min="4867" max="4867" width="17.7109375" customWidth="1"/>
    <col min="4868" max="4868" width="12.7109375" customWidth="1"/>
    <col min="4869" max="4869" width="12.5703125" customWidth="1"/>
    <col min="4871" max="4871" width="10.85546875" customWidth="1"/>
    <col min="4872" max="4872" width="12.42578125" customWidth="1"/>
    <col min="4874" max="4874" width="18.42578125" customWidth="1"/>
    <col min="4875" max="4875" width="12.42578125" customWidth="1"/>
    <col min="4876" max="4876" width="12" customWidth="1"/>
    <col min="4879" max="4879" width="11.42578125" customWidth="1"/>
    <col min="4880" max="4880" width="13.5703125" customWidth="1"/>
    <col min="5121" max="5121" width="27.42578125" customWidth="1"/>
    <col min="5122" max="5122" width="12.85546875" customWidth="1"/>
    <col min="5123" max="5123" width="17.7109375" customWidth="1"/>
    <col min="5124" max="5124" width="12.7109375" customWidth="1"/>
    <col min="5125" max="5125" width="12.5703125" customWidth="1"/>
    <col min="5127" max="5127" width="10.85546875" customWidth="1"/>
    <col min="5128" max="5128" width="12.42578125" customWidth="1"/>
    <col min="5130" max="5130" width="18.42578125" customWidth="1"/>
    <col min="5131" max="5131" width="12.42578125" customWidth="1"/>
    <col min="5132" max="5132" width="12" customWidth="1"/>
    <col min="5135" max="5135" width="11.42578125" customWidth="1"/>
    <col min="5136" max="5136" width="13.5703125" customWidth="1"/>
    <col min="5377" max="5377" width="27.42578125" customWidth="1"/>
    <col min="5378" max="5378" width="12.85546875" customWidth="1"/>
    <col min="5379" max="5379" width="17.7109375" customWidth="1"/>
    <col min="5380" max="5380" width="12.7109375" customWidth="1"/>
    <col min="5381" max="5381" width="12.5703125" customWidth="1"/>
    <col min="5383" max="5383" width="10.85546875" customWidth="1"/>
    <col min="5384" max="5384" width="12.42578125" customWidth="1"/>
    <col min="5386" max="5386" width="18.42578125" customWidth="1"/>
    <col min="5387" max="5387" width="12.42578125" customWidth="1"/>
    <col min="5388" max="5388" width="12" customWidth="1"/>
    <col min="5391" max="5391" width="11.42578125" customWidth="1"/>
    <col min="5392" max="5392" width="13.5703125" customWidth="1"/>
    <col min="5633" max="5633" width="27.42578125" customWidth="1"/>
    <col min="5634" max="5634" width="12.85546875" customWidth="1"/>
    <col min="5635" max="5635" width="17.7109375" customWidth="1"/>
    <col min="5636" max="5636" width="12.7109375" customWidth="1"/>
    <col min="5637" max="5637" width="12.5703125" customWidth="1"/>
    <col min="5639" max="5639" width="10.85546875" customWidth="1"/>
    <col min="5640" max="5640" width="12.42578125" customWidth="1"/>
    <col min="5642" max="5642" width="18.42578125" customWidth="1"/>
    <col min="5643" max="5643" width="12.42578125" customWidth="1"/>
    <col min="5644" max="5644" width="12" customWidth="1"/>
    <col min="5647" max="5647" width="11.42578125" customWidth="1"/>
    <col min="5648" max="5648" width="13.5703125" customWidth="1"/>
    <col min="5889" max="5889" width="27.42578125" customWidth="1"/>
    <col min="5890" max="5890" width="12.85546875" customWidth="1"/>
    <col min="5891" max="5891" width="17.7109375" customWidth="1"/>
    <col min="5892" max="5892" width="12.7109375" customWidth="1"/>
    <col min="5893" max="5893" width="12.5703125" customWidth="1"/>
    <col min="5895" max="5895" width="10.85546875" customWidth="1"/>
    <col min="5896" max="5896" width="12.42578125" customWidth="1"/>
    <col min="5898" max="5898" width="18.42578125" customWidth="1"/>
    <col min="5899" max="5899" width="12.42578125" customWidth="1"/>
    <col min="5900" max="5900" width="12" customWidth="1"/>
    <col min="5903" max="5903" width="11.42578125" customWidth="1"/>
    <col min="5904" max="5904" width="13.5703125" customWidth="1"/>
    <col min="6145" max="6145" width="27.42578125" customWidth="1"/>
    <col min="6146" max="6146" width="12.85546875" customWidth="1"/>
    <col min="6147" max="6147" width="17.7109375" customWidth="1"/>
    <col min="6148" max="6148" width="12.7109375" customWidth="1"/>
    <col min="6149" max="6149" width="12.5703125" customWidth="1"/>
    <col min="6151" max="6151" width="10.85546875" customWidth="1"/>
    <col min="6152" max="6152" width="12.42578125" customWidth="1"/>
    <col min="6154" max="6154" width="18.42578125" customWidth="1"/>
    <col min="6155" max="6155" width="12.42578125" customWidth="1"/>
    <col min="6156" max="6156" width="12" customWidth="1"/>
    <col min="6159" max="6159" width="11.42578125" customWidth="1"/>
    <col min="6160" max="6160" width="13.5703125" customWidth="1"/>
    <col min="6401" max="6401" width="27.42578125" customWidth="1"/>
    <col min="6402" max="6402" width="12.85546875" customWidth="1"/>
    <col min="6403" max="6403" width="17.7109375" customWidth="1"/>
    <col min="6404" max="6404" width="12.7109375" customWidth="1"/>
    <col min="6405" max="6405" width="12.5703125" customWidth="1"/>
    <col min="6407" max="6407" width="10.85546875" customWidth="1"/>
    <col min="6408" max="6408" width="12.42578125" customWidth="1"/>
    <col min="6410" max="6410" width="18.42578125" customWidth="1"/>
    <col min="6411" max="6411" width="12.42578125" customWidth="1"/>
    <col min="6412" max="6412" width="12" customWidth="1"/>
    <col min="6415" max="6415" width="11.42578125" customWidth="1"/>
    <col min="6416" max="6416" width="13.5703125" customWidth="1"/>
    <col min="6657" max="6657" width="27.42578125" customWidth="1"/>
    <col min="6658" max="6658" width="12.85546875" customWidth="1"/>
    <col min="6659" max="6659" width="17.7109375" customWidth="1"/>
    <col min="6660" max="6660" width="12.7109375" customWidth="1"/>
    <col min="6661" max="6661" width="12.5703125" customWidth="1"/>
    <col min="6663" max="6663" width="10.85546875" customWidth="1"/>
    <col min="6664" max="6664" width="12.42578125" customWidth="1"/>
    <col min="6666" max="6666" width="18.42578125" customWidth="1"/>
    <col min="6667" max="6667" width="12.42578125" customWidth="1"/>
    <col min="6668" max="6668" width="12" customWidth="1"/>
    <col min="6671" max="6671" width="11.42578125" customWidth="1"/>
    <col min="6672" max="6672" width="13.5703125" customWidth="1"/>
    <col min="6913" max="6913" width="27.42578125" customWidth="1"/>
    <col min="6914" max="6914" width="12.85546875" customWidth="1"/>
    <col min="6915" max="6915" width="17.7109375" customWidth="1"/>
    <col min="6916" max="6916" width="12.7109375" customWidth="1"/>
    <col min="6917" max="6917" width="12.5703125" customWidth="1"/>
    <col min="6919" max="6919" width="10.85546875" customWidth="1"/>
    <col min="6920" max="6920" width="12.42578125" customWidth="1"/>
    <col min="6922" max="6922" width="18.42578125" customWidth="1"/>
    <col min="6923" max="6923" width="12.42578125" customWidth="1"/>
    <col min="6924" max="6924" width="12" customWidth="1"/>
    <col min="6927" max="6927" width="11.42578125" customWidth="1"/>
    <col min="6928" max="6928" width="13.5703125" customWidth="1"/>
    <col min="7169" max="7169" width="27.42578125" customWidth="1"/>
    <col min="7170" max="7170" width="12.85546875" customWidth="1"/>
    <col min="7171" max="7171" width="17.7109375" customWidth="1"/>
    <col min="7172" max="7172" width="12.7109375" customWidth="1"/>
    <col min="7173" max="7173" width="12.5703125" customWidth="1"/>
    <col min="7175" max="7175" width="10.85546875" customWidth="1"/>
    <col min="7176" max="7176" width="12.42578125" customWidth="1"/>
    <col min="7178" max="7178" width="18.42578125" customWidth="1"/>
    <col min="7179" max="7179" width="12.42578125" customWidth="1"/>
    <col min="7180" max="7180" width="12" customWidth="1"/>
    <col min="7183" max="7183" width="11.42578125" customWidth="1"/>
    <col min="7184" max="7184" width="13.5703125" customWidth="1"/>
    <col min="7425" max="7425" width="27.42578125" customWidth="1"/>
    <col min="7426" max="7426" width="12.85546875" customWidth="1"/>
    <col min="7427" max="7427" width="17.7109375" customWidth="1"/>
    <col min="7428" max="7428" width="12.7109375" customWidth="1"/>
    <col min="7429" max="7429" width="12.5703125" customWidth="1"/>
    <col min="7431" max="7431" width="10.85546875" customWidth="1"/>
    <col min="7432" max="7432" width="12.42578125" customWidth="1"/>
    <col min="7434" max="7434" width="18.42578125" customWidth="1"/>
    <col min="7435" max="7435" width="12.42578125" customWidth="1"/>
    <col min="7436" max="7436" width="12" customWidth="1"/>
    <col min="7439" max="7439" width="11.42578125" customWidth="1"/>
    <col min="7440" max="7440" width="13.5703125" customWidth="1"/>
    <col min="7681" max="7681" width="27.42578125" customWidth="1"/>
    <col min="7682" max="7682" width="12.85546875" customWidth="1"/>
    <col min="7683" max="7683" width="17.7109375" customWidth="1"/>
    <col min="7684" max="7684" width="12.7109375" customWidth="1"/>
    <col min="7685" max="7685" width="12.5703125" customWidth="1"/>
    <col min="7687" max="7687" width="10.85546875" customWidth="1"/>
    <col min="7688" max="7688" width="12.42578125" customWidth="1"/>
    <col min="7690" max="7690" width="18.42578125" customWidth="1"/>
    <col min="7691" max="7691" width="12.42578125" customWidth="1"/>
    <col min="7692" max="7692" width="12" customWidth="1"/>
    <col min="7695" max="7695" width="11.42578125" customWidth="1"/>
    <col min="7696" max="7696" width="13.5703125" customWidth="1"/>
    <col min="7937" max="7937" width="27.42578125" customWidth="1"/>
    <col min="7938" max="7938" width="12.85546875" customWidth="1"/>
    <col min="7939" max="7939" width="17.7109375" customWidth="1"/>
    <col min="7940" max="7940" width="12.7109375" customWidth="1"/>
    <col min="7941" max="7941" width="12.5703125" customWidth="1"/>
    <col min="7943" max="7943" width="10.85546875" customWidth="1"/>
    <col min="7944" max="7944" width="12.42578125" customWidth="1"/>
    <col min="7946" max="7946" width="18.42578125" customWidth="1"/>
    <col min="7947" max="7947" width="12.42578125" customWidth="1"/>
    <col min="7948" max="7948" width="12" customWidth="1"/>
    <col min="7951" max="7951" width="11.42578125" customWidth="1"/>
    <col min="7952" max="7952" width="13.5703125" customWidth="1"/>
    <col min="8193" max="8193" width="27.42578125" customWidth="1"/>
    <col min="8194" max="8194" width="12.85546875" customWidth="1"/>
    <col min="8195" max="8195" width="17.7109375" customWidth="1"/>
    <col min="8196" max="8196" width="12.7109375" customWidth="1"/>
    <col min="8197" max="8197" width="12.5703125" customWidth="1"/>
    <col min="8199" max="8199" width="10.85546875" customWidth="1"/>
    <col min="8200" max="8200" width="12.42578125" customWidth="1"/>
    <col min="8202" max="8202" width="18.42578125" customWidth="1"/>
    <col min="8203" max="8203" width="12.42578125" customWidth="1"/>
    <col min="8204" max="8204" width="12" customWidth="1"/>
    <col min="8207" max="8207" width="11.42578125" customWidth="1"/>
    <col min="8208" max="8208" width="13.5703125" customWidth="1"/>
    <col min="8449" max="8449" width="27.42578125" customWidth="1"/>
    <col min="8450" max="8450" width="12.85546875" customWidth="1"/>
    <col min="8451" max="8451" width="17.7109375" customWidth="1"/>
    <col min="8452" max="8452" width="12.7109375" customWidth="1"/>
    <col min="8453" max="8453" width="12.5703125" customWidth="1"/>
    <col min="8455" max="8455" width="10.85546875" customWidth="1"/>
    <col min="8456" max="8456" width="12.42578125" customWidth="1"/>
    <col min="8458" max="8458" width="18.42578125" customWidth="1"/>
    <col min="8459" max="8459" width="12.42578125" customWidth="1"/>
    <col min="8460" max="8460" width="12" customWidth="1"/>
    <col min="8463" max="8463" width="11.42578125" customWidth="1"/>
    <col min="8464" max="8464" width="13.5703125" customWidth="1"/>
    <col min="8705" max="8705" width="27.42578125" customWidth="1"/>
    <col min="8706" max="8706" width="12.85546875" customWidth="1"/>
    <col min="8707" max="8707" width="17.7109375" customWidth="1"/>
    <col min="8708" max="8708" width="12.7109375" customWidth="1"/>
    <col min="8709" max="8709" width="12.5703125" customWidth="1"/>
    <col min="8711" max="8711" width="10.85546875" customWidth="1"/>
    <col min="8712" max="8712" width="12.42578125" customWidth="1"/>
    <col min="8714" max="8714" width="18.42578125" customWidth="1"/>
    <col min="8715" max="8715" width="12.42578125" customWidth="1"/>
    <col min="8716" max="8716" width="12" customWidth="1"/>
    <col min="8719" max="8719" width="11.42578125" customWidth="1"/>
    <col min="8720" max="8720" width="13.5703125" customWidth="1"/>
    <col min="8961" max="8961" width="27.42578125" customWidth="1"/>
    <col min="8962" max="8962" width="12.85546875" customWidth="1"/>
    <col min="8963" max="8963" width="17.7109375" customWidth="1"/>
    <col min="8964" max="8964" width="12.7109375" customWidth="1"/>
    <col min="8965" max="8965" width="12.5703125" customWidth="1"/>
    <col min="8967" max="8967" width="10.85546875" customWidth="1"/>
    <col min="8968" max="8968" width="12.42578125" customWidth="1"/>
    <col min="8970" max="8970" width="18.42578125" customWidth="1"/>
    <col min="8971" max="8971" width="12.42578125" customWidth="1"/>
    <col min="8972" max="8972" width="12" customWidth="1"/>
    <col min="8975" max="8975" width="11.42578125" customWidth="1"/>
    <col min="8976" max="8976" width="13.5703125" customWidth="1"/>
    <col min="9217" max="9217" width="27.42578125" customWidth="1"/>
    <col min="9218" max="9218" width="12.85546875" customWidth="1"/>
    <col min="9219" max="9219" width="17.7109375" customWidth="1"/>
    <col min="9220" max="9220" width="12.7109375" customWidth="1"/>
    <col min="9221" max="9221" width="12.5703125" customWidth="1"/>
    <col min="9223" max="9223" width="10.85546875" customWidth="1"/>
    <col min="9224" max="9224" width="12.42578125" customWidth="1"/>
    <col min="9226" max="9226" width="18.42578125" customWidth="1"/>
    <col min="9227" max="9227" width="12.42578125" customWidth="1"/>
    <col min="9228" max="9228" width="12" customWidth="1"/>
    <col min="9231" max="9231" width="11.42578125" customWidth="1"/>
    <col min="9232" max="9232" width="13.5703125" customWidth="1"/>
    <col min="9473" max="9473" width="27.42578125" customWidth="1"/>
    <col min="9474" max="9474" width="12.85546875" customWidth="1"/>
    <col min="9475" max="9475" width="17.7109375" customWidth="1"/>
    <col min="9476" max="9476" width="12.7109375" customWidth="1"/>
    <col min="9477" max="9477" width="12.5703125" customWidth="1"/>
    <col min="9479" max="9479" width="10.85546875" customWidth="1"/>
    <col min="9480" max="9480" width="12.42578125" customWidth="1"/>
    <col min="9482" max="9482" width="18.42578125" customWidth="1"/>
    <col min="9483" max="9483" width="12.42578125" customWidth="1"/>
    <col min="9484" max="9484" width="12" customWidth="1"/>
    <col min="9487" max="9487" width="11.42578125" customWidth="1"/>
    <col min="9488" max="9488" width="13.5703125" customWidth="1"/>
    <col min="9729" max="9729" width="27.42578125" customWidth="1"/>
    <col min="9730" max="9730" width="12.85546875" customWidth="1"/>
    <col min="9731" max="9731" width="17.7109375" customWidth="1"/>
    <col min="9732" max="9732" width="12.7109375" customWidth="1"/>
    <col min="9733" max="9733" width="12.5703125" customWidth="1"/>
    <col min="9735" max="9735" width="10.85546875" customWidth="1"/>
    <col min="9736" max="9736" width="12.42578125" customWidth="1"/>
    <col min="9738" max="9738" width="18.42578125" customWidth="1"/>
    <col min="9739" max="9739" width="12.42578125" customWidth="1"/>
    <col min="9740" max="9740" width="12" customWidth="1"/>
    <col min="9743" max="9743" width="11.42578125" customWidth="1"/>
    <col min="9744" max="9744" width="13.5703125" customWidth="1"/>
    <col min="9985" max="9985" width="27.42578125" customWidth="1"/>
    <col min="9986" max="9986" width="12.85546875" customWidth="1"/>
    <col min="9987" max="9987" width="17.7109375" customWidth="1"/>
    <col min="9988" max="9988" width="12.7109375" customWidth="1"/>
    <col min="9989" max="9989" width="12.5703125" customWidth="1"/>
    <col min="9991" max="9991" width="10.85546875" customWidth="1"/>
    <col min="9992" max="9992" width="12.42578125" customWidth="1"/>
    <col min="9994" max="9994" width="18.42578125" customWidth="1"/>
    <col min="9995" max="9995" width="12.42578125" customWidth="1"/>
    <col min="9996" max="9996" width="12" customWidth="1"/>
    <col min="9999" max="9999" width="11.42578125" customWidth="1"/>
    <col min="10000" max="10000" width="13.5703125" customWidth="1"/>
    <col min="10241" max="10241" width="27.42578125" customWidth="1"/>
    <col min="10242" max="10242" width="12.85546875" customWidth="1"/>
    <col min="10243" max="10243" width="17.7109375" customWidth="1"/>
    <col min="10244" max="10244" width="12.7109375" customWidth="1"/>
    <col min="10245" max="10245" width="12.5703125" customWidth="1"/>
    <col min="10247" max="10247" width="10.85546875" customWidth="1"/>
    <col min="10248" max="10248" width="12.42578125" customWidth="1"/>
    <col min="10250" max="10250" width="18.42578125" customWidth="1"/>
    <col min="10251" max="10251" width="12.42578125" customWidth="1"/>
    <col min="10252" max="10252" width="12" customWidth="1"/>
    <col min="10255" max="10255" width="11.42578125" customWidth="1"/>
    <col min="10256" max="10256" width="13.5703125" customWidth="1"/>
    <col min="10497" max="10497" width="27.42578125" customWidth="1"/>
    <col min="10498" max="10498" width="12.85546875" customWidth="1"/>
    <col min="10499" max="10499" width="17.7109375" customWidth="1"/>
    <col min="10500" max="10500" width="12.7109375" customWidth="1"/>
    <col min="10501" max="10501" width="12.5703125" customWidth="1"/>
    <col min="10503" max="10503" width="10.85546875" customWidth="1"/>
    <col min="10504" max="10504" width="12.42578125" customWidth="1"/>
    <col min="10506" max="10506" width="18.42578125" customWidth="1"/>
    <col min="10507" max="10507" width="12.42578125" customWidth="1"/>
    <col min="10508" max="10508" width="12" customWidth="1"/>
    <col min="10511" max="10511" width="11.42578125" customWidth="1"/>
    <col min="10512" max="10512" width="13.5703125" customWidth="1"/>
    <col min="10753" max="10753" width="27.42578125" customWidth="1"/>
    <col min="10754" max="10754" width="12.85546875" customWidth="1"/>
    <col min="10755" max="10755" width="17.7109375" customWidth="1"/>
    <col min="10756" max="10756" width="12.7109375" customWidth="1"/>
    <col min="10757" max="10757" width="12.5703125" customWidth="1"/>
    <col min="10759" max="10759" width="10.85546875" customWidth="1"/>
    <col min="10760" max="10760" width="12.42578125" customWidth="1"/>
    <col min="10762" max="10762" width="18.42578125" customWidth="1"/>
    <col min="10763" max="10763" width="12.42578125" customWidth="1"/>
    <col min="10764" max="10764" width="12" customWidth="1"/>
    <col min="10767" max="10767" width="11.42578125" customWidth="1"/>
    <col min="10768" max="10768" width="13.5703125" customWidth="1"/>
    <col min="11009" max="11009" width="27.42578125" customWidth="1"/>
    <col min="11010" max="11010" width="12.85546875" customWidth="1"/>
    <col min="11011" max="11011" width="17.7109375" customWidth="1"/>
    <col min="11012" max="11012" width="12.7109375" customWidth="1"/>
    <col min="11013" max="11013" width="12.5703125" customWidth="1"/>
    <col min="11015" max="11015" width="10.85546875" customWidth="1"/>
    <col min="11016" max="11016" width="12.42578125" customWidth="1"/>
    <col min="11018" max="11018" width="18.42578125" customWidth="1"/>
    <col min="11019" max="11019" width="12.42578125" customWidth="1"/>
    <col min="11020" max="11020" width="12" customWidth="1"/>
    <col min="11023" max="11023" width="11.42578125" customWidth="1"/>
    <col min="11024" max="11024" width="13.5703125" customWidth="1"/>
    <col min="11265" max="11265" width="27.42578125" customWidth="1"/>
    <col min="11266" max="11266" width="12.85546875" customWidth="1"/>
    <col min="11267" max="11267" width="17.7109375" customWidth="1"/>
    <col min="11268" max="11268" width="12.7109375" customWidth="1"/>
    <col min="11269" max="11269" width="12.5703125" customWidth="1"/>
    <col min="11271" max="11271" width="10.85546875" customWidth="1"/>
    <col min="11272" max="11272" width="12.42578125" customWidth="1"/>
    <col min="11274" max="11274" width="18.42578125" customWidth="1"/>
    <col min="11275" max="11275" width="12.42578125" customWidth="1"/>
    <col min="11276" max="11276" width="12" customWidth="1"/>
    <col min="11279" max="11279" width="11.42578125" customWidth="1"/>
    <col min="11280" max="11280" width="13.5703125" customWidth="1"/>
    <col min="11521" max="11521" width="27.42578125" customWidth="1"/>
    <col min="11522" max="11522" width="12.85546875" customWidth="1"/>
    <col min="11523" max="11523" width="17.7109375" customWidth="1"/>
    <col min="11524" max="11524" width="12.7109375" customWidth="1"/>
    <col min="11525" max="11525" width="12.5703125" customWidth="1"/>
    <col min="11527" max="11527" width="10.85546875" customWidth="1"/>
    <col min="11528" max="11528" width="12.42578125" customWidth="1"/>
    <col min="11530" max="11530" width="18.42578125" customWidth="1"/>
    <col min="11531" max="11531" width="12.42578125" customWidth="1"/>
    <col min="11532" max="11532" width="12" customWidth="1"/>
    <col min="11535" max="11535" width="11.42578125" customWidth="1"/>
    <col min="11536" max="11536" width="13.5703125" customWidth="1"/>
    <col min="11777" max="11777" width="27.42578125" customWidth="1"/>
    <col min="11778" max="11778" width="12.85546875" customWidth="1"/>
    <col min="11779" max="11779" width="17.7109375" customWidth="1"/>
    <col min="11780" max="11780" width="12.7109375" customWidth="1"/>
    <col min="11781" max="11781" width="12.5703125" customWidth="1"/>
    <col min="11783" max="11783" width="10.85546875" customWidth="1"/>
    <col min="11784" max="11784" width="12.42578125" customWidth="1"/>
    <col min="11786" max="11786" width="18.42578125" customWidth="1"/>
    <col min="11787" max="11787" width="12.42578125" customWidth="1"/>
    <col min="11788" max="11788" width="12" customWidth="1"/>
    <col min="11791" max="11791" width="11.42578125" customWidth="1"/>
    <col min="11792" max="11792" width="13.5703125" customWidth="1"/>
    <col min="12033" max="12033" width="27.42578125" customWidth="1"/>
    <col min="12034" max="12034" width="12.85546875" customWidth="1"/>
    <col min="12035" max="12035" width="17.7109375" customWidth="1"/>
    <col min="12036" max="12036" width="12.7109375" customWidth="1"/>
    <col min="12037" max="12037" width="12.5703125" customWidth="1"/>
    <col min="12039" max="12039" width="10.85546875" customWidth="1"/>
    <col min="12040" max="12040" width="12.42578125" customWidth="1"/>
    <col min="12042" max="12042" width="18.42578125" customWidth="1"/>
    <col min="12043" max="12043" width="12.42578125" customWidth="1"/>
    <col min="12044" max="12044" width="12" customWidth="1"/>
    <col min="12047" max="12047" width="11.42578125" customWidth="1"/>
    <col min="12048" max="12048" width="13.5703125" customWidth="1"/>
    <col min="12289" max="12289" width="27.42578125" customWidth="1"/>
    <col min="12290" max="12290" width="12.85546875" customWidth="1"/>
    <col min="12291" max="12291" width="17.7109375" customWidth="1"/>
    <col min="12292" max="12292" width="12.7109375" customWidth="1"/>
    <col min="12293" max="12293" width="12.5703125" customWidth="1"/>
    <col min="12295" max="12295" width="10.85546875" customWidth="1"/>
    <col min="12296" max="12296" width="12.42578125" customWidth="1"/>
    <col min="12298" max="12298" width="18.42578125" customWidth="1"/>
    <col min="12299" max="12299" width="12.42578125" customWidth="1"/>
    <col min="12300" max="12300" width="12" customWidth="1"/>
    <col min="12303" max="12303" width="11.42578125" customWidth="1"/>
    <col min="12304" max="12304" width="13.5703125" customWidth="1"/>
    <col min="12545" max="12545" width="27.42578125" customWidth="1"/>
    <col min="12546" max="12546" width="12.85546875" customWidth="1"/>
    <col min="12547" max="12547" width="17.7109375" customWidth="1"/>
    <col min="12548" max="12548" width="12.7109375" customWidth="1"/>
    <col min="12549" max="12549" width="12.5703125" customWidth="1"/>
    <col min="12551" max="12551" width="10.85546875" customWidth="1"/>
    <col min="12552" max="12552" width="12.42578125" customWidth="1"/>
    <col min="12554" max="12554" width="18.42578125" customWidth="1"/>
    <col min="12555" max="12555" width="12.42578125" customWidth="1"/>
    <col min="12556" max="12556" width="12" customWidth="1"/>
    <col min="12559" max="12559" width="11.42578125" customWidth="1"/>
    <col min="12560" max="12560" width="13.5703125" customWidth="1"/>
    <col min="12801" max="12801" width="27.42578125" customWidth="1"/>
    <col min="12802" max="12802" width="12.85546875" customWidth="1"/>
    <col min="12803" max="12803" width="17.7109375" customWidth="1"/>
    <col min="12804" max="12804" width="12.7109375" customWidth="1"/>
    <col min="12805" max="12805" width="12.5703125" customWidth="1"/>
    <col min="12807" max="12807" width="10.85546875" customWidth="1"/>
    <col min="12808" max="12808" width="12.42578125" customWidth="1"/>
    <col min="12810" max="12810" width="18.42578125" customWidth="1"/>
    <col min="12811" max="12811" width="12.42578125" customWidth="1"/>
    <col min="12812" max="12812" width="12" customWidth="1"/>
    <col min="12815" max="12815" width="11.42578125" customWidth="1"/>
    <col min="12816" max="12816" width="13.5703125" customWidth="1"/>
    <col min="13057" max="13057" width="27.42578125" customWidth="1"/>
    <col min="13058" max="13058" width="12.85546875" customWidth="1"/>
    <col min="13059" max="13059" width="17.7109375" customWidth="1"/>
    <col min="13060" max="13060" width="12.7109375" customWidth="1"/>
    <col min="13061" max="13061" width="12.5703125" customWidth="1"/>
    <col min="13063" max="13063" width="10.85546875" customWidth="1"/>
    <col min="13064" max="13064" width="12.42578125" customWidth="1"/>
    <col min="13066" max="13066" width="18.42578125" customWidth="1"/>
    <col min="13067" max="13067" width="12.42578125" customWidth="1"/>
    <col min="13068" max="13068" width="12" customWidth="1"/>
    <col min="13071" max="13071" width="11.42578125" customWidth="1"/>
    <col min="13072" max="13072" width="13.5703125" customWidth="1"/>
    <col min="13313" max="13313" width="27.42578125" customWidth="1"/>
    <col min="13314" max="13314" width="12.85546875" customWidth="1"/>
    <col min="13315" max="13315" width="17.7109375" customWidth="1"/>
    <col min="13316" max="13316" width="12.7109375" customWidth="1"/>
    <col min="13317" max="13317" width="12.5703125" customWidth="1"/>
    <col min="13319" max="13319" width="10.85546875" customWidth="1"/>
    <col min="13320" max="13320" width="12.42578125" customWidth="1"/>
    <col min="13322" max="13322" width="18.42578125" customWidth="1"/>
    <col min="13323" max="13323" width="12.42578125" customWidth="1"/>
    <col min="13324" max="13324" width="12" customWidth="1"/>
    <col min="13327" max="13327" width="11.42578125" customWidth="1"/>
    <col min="13328" max="13328" width="13.5703125" customWidth="1"/>
    <col min="13569" max="13569" width="27.42578125" customWidth="1"/>
    <col min="13570" max="13570" width="12.85546875" customWidth="1"/>
    <col min="13571" max="13571" width="17.7109375" customWidth="1"/>
    <col min="13572" max="13572" width="12.7109375" customWidth="1"/>
    <col min="13573" max="13573" width="12.5703125" customWidth="1"/>
    <col min="13575" max="13575" width="10.85546875" customWidth="1"/>
    <col min="13576" max="13576" width="12.42578125" customWidth="1"/>
    <col min="13578" max="13578" width="18.42578125" customWidth="1"/>
    <col min="13579" max="13579" width="12.42578125" customWidth="1"/>
    <col min="13580" max="13580" width="12" customWidth="1"/>
    <col min="13583" max="13583" width="11.42578125" customWidth="1"/>
    <col min="13584" max="13584" width="13.5703125" customWidth="1"/>
    <col min="13825" max="13825" width="27.42578125" customWidth="1"/>
    <col min="13826" max="13826" width="12.85546875" customWidth="1"/>
    <col min="13827" max="13827" width="17.7109375" customWidth="1"/>
    <col min="13828" max="13828" width="12.7109375" customWidth="1"/>
    <col min="13829" max="13829" width="12.5703125" customWidth="1"/>
    <col min="13831" max="13831" width="10.85546875" customWidth="1"/>
    <col min="13832" max="13832" width="12.42578125" customWidth="1"/>
    <col min="13834" max="13834" width="18.42578125" customWidth="1"/>
    <col min="13835" max="13835" width="12.42578125" customWidth="1"/>
    <col min="13836" max="13836" width="12" customWidth="1"/>
    <col min="13839" max="13839" width="11.42578125" customWidth="1"/>
    <col min="13840" max="13840" width="13.5703125" customWidth="1"/>
    <col min="14081" max="14081" width="27.42578125" customWidth="1"/>
    <col min="14082" max="14082" width="12.85546875" customWidth="1"/>
    <col min="14083" max="14083" width="17.7109375" customWidth="1"/>
    <col min="14084" max="14084" width="12.7109375" customWidth="1"/>
    <col min="14085" max="14085" width="12.5703125" customWidth="1"/>
    <col min="14087" max="14087" width="10.85546875" customWidth="1"/>
    <col min="14088" max="14088" width="12.42578125" customWidth="1"/>
    <col min="14090" max="14090" width="18.42578125" customWidth="1"/>
    <col min="14091" max="14091" width="12.42578125" customWidth="1"/>
    <col min="14092" max="14092" width="12" customWidth="1"/>
    <col min="14095" max="14095" width="11.42578125" customWidth="1"/>
    <col min="14096" max="14096" width="13.5703125" customWidth="1"/>
    <col min="14337" max="14337" width="27.42578125" customWidth="1"/>
    <col min="14338" max="14338" width="12.85546875" customWidth="1"/>
    <col min="14339" max="14339" width="17.7109375" customWidth="1"/>
    <col min="14340" max="14340" width="12.7109375" customWidth="1"/>
    <col min="14341" max="14341" width="12.5703125" customWidth="1"/>
    <col min="14343" max="14343" width="10.85546875" customWidth="1"/>
    <col min="14344" max="14344" width="12.42578125" customWidth="1"/>
    <col min="14346" max="14346" width="18.42578125" customWidth="1"/>
    <col min="14347" max="14347" width="12.42578125" customWidth="1"/>
    <col min="14348" max="14348" width="12" customWidth="1"/>
    <col min="14351" max="14351" width="11.42578125" customWidth="1"/>
    <col min="14352" max="14352" width="13.5703125" customWidth="1"/>
    <col min="14593" max="14593" width="27.42578125" customWidth="1"/>
    <col min="14594" max="14594" width="12.85546875" customWidth="1"/>
    <col min="14595" max="14595" width="17.7109375" customWidth="1"/>
    <col min="14596" max="14596" width="12.7109375" customWidth="1"/>
    <col min="14597" max="14597" width="12.5703125" customWidth="1"/>
    <col min="14599" max="14599" width="10.85546875" customWidth="1"/>
    <col min="14600" max="14600" width="12.42578125" customWidth="1"/>
    <col min="14602" max="14602" width="18.42578125" customWidth="1"/>
    <col min="14603" max="14603" width="12.42578125" customWidth="1"/>
    <col min="14604" max="14604" width="12" customWidth="1"/>
    <col min="14607" max="14607" width="11.42578125" customWidth="1"/>
    <col min="14608" max="14608" width="13.5703125" customWidth="1"/>
    <col min="14849" max="14849" width="27.42578125" customWidth="1"/>
    <col min="14850" max="14850" width="12.85546875" customWidth="1"/>
    <col min="14851" max="14851" width="17.7109375" customWidth="1"/>
    <col min="14852" max="14852" width="12.7109375" customWidth="1"/>
    <col min="14853" max="14853" width="12.5703125" customWidth="1"/>
    <col min="14855" max="14855" width="10.85546875" customWidth="1"/>
    <col min="14856" max="14856" width="12.42578125" customWidth="1"/>
    <col min="14858" max="14858" width="18.42578125" customWidth="1"/>
    <col min="14859" max="14859" width="12.42578125" customWidth="1"/>
    <col min="14860" max="14860" width="12" customWidth="1"/>
    <col min="14863" max="14863" width="11.42578125" customWidth="1"/>
    <col min="14864" max="14864" width="13.5703125" customWidth="1"/>
    <col min="15105" max="15105" width="27.42578125" customWidth="1"/>
    <col min="15106" max="15106" width="12.85546875" customWidth="1"/>
    <col min="15107" max="15107" width="17.7109375" customWidth="1"/>
    <col min="15108" max="15108" width="12.7109375" customWidth="1"/>
    <col min="15109" max="15109" width="12.5703125" customWidth="1"/>
    <col min="15111" max="15111" width="10.85546875" customWidth="1"/>
    <col min="15112" max="15112" width="12.42578125" customWidth="1"/>
    <col min="15114" max="15114" width="18.42578125" customWidth="1"/>
    <col min="15115" max="15115" width="12.42578125" customWidth="1"/>
    <col min="15116" max="15116" width="12" customWidth="1"/>
    <col min="15119" max="15119" width="11.42578125" customWidth="1"/>
    <col min="15120" max="15120" width="13.5703125" customWidth="1"/>
    <col min="15361" max="15361" width="27.42578125" customWidth="1"/>
    <col min="15362" max="15362" width="12.85546875" customWidth="1"/>
    <col min="15363" max="15363" width="17.7109375" customWidth="1"/>
    <col min="15364" max="15364" width="12.7109375" customWidth="1"/>
    <col min="15365" max="15365" width="12.5703125" customWidth="1"/>
    <col min="15367" max="15367" width="10.85546875" customWidth="1"/>
    <col min="15368" max="15368" width="12.42578125" customWidth="1"/>
    <col min="15370" max="15370" width="18.42578125" customWidth="1"/>
    <col min="15371" max="15371" width="12.42578125" customWidth="1"/>
    <col min="15372" max="15372" width="12" customWidth="1"/>
    <col min="15375" max="15375" width="11.42578125" customWidth="1"/>
    <col min="15376" max="15376" width="13.5703125" customWidth="1"/>
    <col min="15617" max="15617" width="27.42578125" customWidth="1"/>
    <col min="15618" max="15618" width="12.85546875" customWidth="1"/>
    <col min="15619" max="15619" width="17.7109375" customWidth="1"/>
    <col min="15620" max="15620" width="12.7109375" customWidth="1"/>
    <col min="15621" max="15621" width="12.5703125" customWidth="1"/>
    <col min="15623" max="15623" width="10.85546875" customWidth="1"/>
    <col min="15624" max="15624" width="12.42578125" customWidth="1"/>
    <col min="15626" max="15626" width="18.42578125" customWidth="1"/>
    <col min="15627" max="15627" width="12.42578125" customWidth="1"/>
    <col min="15628" max="15628" width="12" customWidth="1"/>
    <col min="15631" max="15631" width="11.42578125" customWidth="1"/>
    <col min="15632" max="15632" width="13.5703125" customWidth="1"/>
    <col min="15873" max="15873" width="27.42578125" customWidth="1"/>
    <col min="15874" max="15874" width="12.85546875" customWidth="1"/>
    <col min="15875" max="15875" width="17.7109375" customWidth="1"/>
    <col min="15876" max="15876" width="12.7109375" customWidth="1"/>
    <col min="15877" max="15877" width="12.5703125" customWidth="1"/>
    <col min="15879" max="15879" width="10.85546875" customWidth="1"/>
    <col min="15880" max="15880" width="12.42578125" customWidth="1"/>
    <col min="15882" max="15882" width="18.42578125" customWidth="1"/>
    <col min="15883" max="15883" width="12.42578125" customWidth="1"/>
    <col min="15884" max="15884" width="12" customWidth="1"/>
    <col min="15887" max="15887" width="11.42578125" customWidth="1"/>
    <col min="15888" max="15888" width="13.5703125" customWidth="1"/>
    <col min="16129" max="16129" width="27.42578125" customWidth="1"/>
    <col min="16130" max="16130" width="12.85546875" customWidth="1"/>
    <col min="16131" max="16131" width="17.7109375" customWidth="1"/>
    <col min="16132" max="16132" width="12.7109375" customWidth="1"/>
    <col min="16133" max="16133" width="12.5703125" customWidth="1"/>
    <col min="16135" max="16135" width="10.85546875" customWidth="1"/>
    <col min="16136" max="16136" width="12.42578125" customWidth="1"/>
    <col min="16138" max="16138" width="18.42578125" customWidth="1"/>
    <col min="16139" max="16139" width="12.42578125" customWidth="1"/>
    <col min="16140" max="16140" width="12" customWidth="1"/>
    <col min="16143" max="16143" width="11.42578125" customWidth="1"/>
    <col min="16144" max="16144" width="13.5703125" customWidth="1"/>
  </cols>
  <sheetData>
    <row r="1" spans="1:16" ht="69.400000000000006" customHeight="1" x14ac:dyDescent="0.3">
      <c r="A1" s="390" t="s">
        <v>61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6" ht="1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6" ht="27.75" customHeight="1" x14ac:dyDescent="0.3">
      <c r="A3" s="391" t="s">
        <v>159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6" ht="15" customHeight="1" x14ac:dyDescent="0.25">
      <c r="A4" s="392" t="s">
        <v>62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6" x14ac:dyDescent="0.25">
      <c r="A5" t="s">
        <v>79</v>
      </c>
    </row>
    <row r="6" spans="1:16" s="72" customFormat="1" ht="15.75" x14ac:dyDescent="0.25">
      <c r="A6" s="389" t="s">
        <v>160</v>
      </c>
      <c r="B6" s="393" t="s">
        <v>191</v>
      </c>
      <c r="C6" s="393"/>
      <c r="D6" s="393"/>
      <c r="E6" s="393"/>
      <c r="F6" s="393"/>
      <c r="G6" s="393"/>
      <c r="H6" s="393"/>
      <c r="I6" s="394" t="s">
        <v>239</v>
      </c>
      <c r="J6" s="394"/>
      <c r="K6" s="394"/>
      <c r="L6" s="394"/>
      <c r="M6" s="394"/>
      <c r="N6" s="394"/>
      <c r="O6" s="394"/>
    </row>
    <row r="7" spans="1:16" s="73" customFormat="1" ht="63.2" customHeight="1" x14ac:dyDescent="0.25">
      <c r="A7" s="389"/>
      <c r="B7" s="389" t="s">
        <v>63</v>
      </c>
      <c r="C7" s="389" t="s">
        <v>64</v>
      </c>
      <c r="D7" s="389" t="s">
        <v>65</v>
      </c>
      <c r="E7" s="389"/>
      <c r="F7" s="389"/>
      <c r="G7" s="389"/>
      <c r="H7" s="389" t="s">
        <v>66</v>
      </c>
      <c r="I7" s="389" t="s">
        <v>63</v>
      </c>
      <c r="J7" s="389" t="s">
        <v>64</v>
      </c>
      <c r="K7" s="389" t="s">
        <v>65</v>
      </c>
      <c r="L7" s="389"/>
      <c r="M7" s="389"/>
      <c r="N7" s="389"/>
      <c r="O7" s="389" t="s">
        <v>66</v>
      </c>
    </row>
    <row r="8" spans="1:16" s="73" customFormat="1" ht="27.75" customHeight="1" x14ac:dyDescent="0.25">
      <c r="A8" s="389"/>
      <c r="B8" s="389"/>
      <c r="C8" s="389"/>
      <c r="D8" s="389" t="s">
        <v>67</v>
      </c>
      <c r="E8" s="389" t="s">
        <v>68</v>
      </c>
      <c r="F8" s="389"/>
      <c r="G8" s="389"/>
      <c r="H8" s="389"/>
      <c r="I8" s="389"/>
      <c r="J8" s="389"/>
      <c r="K8" s="389" t="s">
        <v>67</v>
      </c>
      <c r="L8" s="389" t="s">
        <v>68</v>
      </c>
      <c r="M8" s="389"/>
      <c r="N8" s="389"/>
      <c r="O8" s="389"/>
    </row>
    <row r="9" spans="1:16" s="73" customFormat="1" ht="112.7" customHeight="1" x14ac:dyDescent="0.25">
      <c r="A9" s="389"/>
      <c r="B9" s="389"/>
      <c r="C9" s="389"/>
      <c r="D9" s="389"/>
      <c r="E9" s="74" t="s">
        <v>69</v>
      </c>
      <c r="F9" s="74" t="s">
        <v>70</v>
      </c>
      <c r="G9" s="74" t="s">
        <v>71</v>
      </c>
      <c r="H9" s="389"/>
      <c r="I9" s="389"/>
      <c r="J9" s="389"/>
      <c r="K9" s="389"/>
      <c r="L9" s="74" t="s">
        <v>69</v>
      </c>
      <c r="M9" s="74" t="s">
        <v>70</v>
      </c>
      <c r="N9" s="74" t="s">
        <v>71</v>
      </c>
      <c r="O9" s="389"/>
    </row>
    <row r="10" spans="1:16" s="77" customFormat="1" ht="49.7" customHeight="1" x14ac:dyDescent="0.2">
      <c r="A10" s="74">
        <v>1</v>
      </c>
      <c r="B10" s="74">
        <v>9</v>
      </c>
      <c r="C10" s="74">
        <v>10</v>
      </c>
      <c r="D10" s="74">
        <v>11</v>
      </c>
      <c r="E10" s="74">
        <v>12</v>
      </c>
      <c r="F10" s="74">
        <v>13</v>
      </c>
      <c r="G10" s="74">
        <v>14</v>
      </c>
      <c r="H10" s="74" t="s">
        <v>72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 t="s">
        <v>72</v>
      </c>
      <c r="P10" s="77" t="s">
        <v>161</v>
      </c>
    </row>
    <row r="11" spans="1:16" ht="22.5" customHeight="1" x14ac:dyDescent="0.3">
      <c r="A11" s="385" t="s">
        <v>162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7"/>
    </row>
    <row r="12" spans="1:16" ht="26.45" customHeight="1" x14ac:dyDescent="0.3">
      <c r="A12" s="161" t="s">
        <v>74</v>
      </c>
      <c r="B12" s="162"/>
      <c r="C12" s="161"/>
      <c r="D12" s="163"/>
      <c r="E12" s="161"/>
      <c r="F12" s="163"/>
      <c r="G12" s="163"/>
      <c r="H12" s="164"/>
      <c r="I12" s="162"/>
      <c r="J12" s="162"/>
      <c r="K12" s="162"/>
      <c r="L12" s="162"/>
      <c r="M12" s="162"/>
      <c r="N12" s="162"/>
      <c r="O12" s="164"/>
      <c r="P12" s="165">
        <f>K12/1.302</f>
        <v>0</v>
      </c>
    </row>
    <row r="13" spans="1:16" ht="56.25" x14ac:dyDescent="0.3">
      <c r="A13" s="161" t="s">
        <v>75</v>
      </c>
      <c r="B13" s="162"/>
      <c r="C13" s="161"/>
      <c r="D13" s="163"/>
      <c r="E13" s="161"/>
      <c r="F13" s="163"/>
      <c r="G13" s="163"/>
      <c r="H13" s="164"/>
      <c r="I13" s="162"/>
      <c r="J13" s="162"/>
      <c r="K13" s="162"/>
      <c r="L13" s="162"/>
      <c r="M13" s="162"/>
      <c r="N13" s="162"/>
      <c r="O13" s="164"/>
      <c r="P13" s="165">
        <f>K13/1.302</f>
        <v>0</v>
      </c>
    </row>
    <row r="14" spans="1:16" ht="37.5" x14ac:dyDescent="0.3">
      <c r="A14" s="161" t="s">
        <v>76</v>
      </c>
      <c r="B14" s="162"/>
      <c r="C14" s="161"/>
      <c r="D14" s="163"/>
      <c r="E14" s="161"/>
      <c r="F14" s="163"/>
      <c r="G14" s="163"/>
      <c r="H14" s="164"/>
      <c r="I14" s="162"/>
      <c r="J14" s="162"/>
      <c r="K14" s="162"/>
      <c r="L14" s="162"/>
      <c r="M14" s="162"/>
      <c r="N14" s="162"/>
      <c r="O14" s="164"/>
      <c r="P14" s="165">
        <f>K14/1.302</f>
        <v>0</v>
      </c>
    </row>
    <row r="15" spans="1:16" ht="18.75" x14ac:dyDescent="0.3">
      <c r="A15" s="166" t="s">
        <v>77</v>
      </c>
      <c r="B15" s="167"/>
      <c r="C15" s="166"/>
      <c r="D15" s="163"/>
      <c r="E15" s="166"/>
      <c r="F15" s="163"/>
      <c r="G15" s="163"/>
      <c r="H15" s="164"/>
      <c r="I15" s="162"/>
      <c r="J15" s="162"/>
      <c r="K15" s="162"/>
      <c r="L15" s="162"/>
      <c r="M15" s="162"/>
      <c r="N15" s="162"/>
      <c r="O15" s="164"/>
      <c r="P15" s="165">
        <f>K15/1.302</f>
        <v>0</v>
      </c>
    </row>
    <row r="16" spans="1:16" ht="18.75" x14ac:dyDescent="0.3">
      <c r="A16" s="168" t="s">
        <v>78</v>
      </c>
      <c r="B16" s="169"/>
      <c r="C16" s="168"/>
      <c r="D16" s="168"/>
      <c r="E16" s="168"/>
      <c r="F16" s="168"/>
      <c r="G16" s="168"/>
      <c r="H16" s="164"/>
      <c r="I16" s="169"/>
      <c r="J16" s="168"/>
      <c r="K16" s="168"/>
      <c r="L16" s="168"/>
      <c r="M16" s="168"/>
      <c r="N16" s="168"/>
      <c r="O16" s="164"/>
      <c r="P16" s="165">
        <f>K16/1.302</f>
        <v>0</v>
      </c>
    </row>
    <row r="17" spans="1:16" ht="22.5" customHeight="1" x14ac:dyDescent="0.3">
      <c r="A17" s="385" t="s">
        <v>184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7"/>
      <c r="P17" s="170"/>
    </row>
    <row r="18" spans="1:16" ht="26.45" customHeight="1" x14ac:dyDescent="0.3">
      <c r="A18" s="161" t="s">
        <v>74</v>
      </c>
      <c r="B18" s="162">
        <f>'СОШ 2'!B56</f>
        <v>0</v>
      </c>
      <c r="C18" s="162">
        <f>'СОШ 2'!C56</f>
        <v>0</v>
      </c>
      <c r="D18" s="162">
        <f>'СОШ 2'!D56</f>
        <v>0</v>
      </c>
      <c r="E18" s="162">
        <f>'СОШ 2'!E56</f>
        <v>0</v>
      </c>
      <c r="F18" s="162">
        <f>'СОШ 2'!F56</f>
        <v>0</v>
      </c>
      <c r="G18" s="162">
        <f>'СОШ 2'!G56</f>
        <v>0</v>
      </c>
      <c r="H18" s="162" t="e">
        <f>'СОШ 2'!H56</f>
        <v>#DIV/0!</v>
      </c>
      <c r="I18" s="162">
        <f>'СОШ 2'!I56</f>
        <v>0</v>
      </c>
      <c r="J18" s="162">
        <f>'СОШ 2'!J56</f>
        <v>0</v>
      </c>
      <c r="K18" s="162">
        <f>'СОШ 2'!K56</f>
        <v>0</v>
      </c>
      <c r="L18" s="162">
        <f>'СОШ 2'!L56</f>
        <v>0</v>
      </c>
      <c r="M18" s="162">
        <f>'СОШ 2'!M56</f>
        <v>0</v>
      </c>
      <c r="N18" s="162">
        <f>'СОШ 2'!N56</f>
        <v>0</v>
      </c>
      <c r="O18" s="210" t="e">
        <f>K18/J18/12/1.302*1000</f>
        <v>#DIV/0!</v>
      </c>
      <c r="P18" s="165">
        <f>K18/1.302</f>
        <v>0</v>
      </c>
    </row>
    <row r="19" spans="1:16" ht="56.25" x14ac:dyDescent="0.3">
      <c r="A19" s="161" t="s">
        <v>75</v>
      </c>
      <c r="B19" s="162">
        <f>'СОШ 2'!B57</f>
        <v>2</v>
      </c>
      <c r="C19" s="162">
        <f>'СОШ 2'!C57</f>
        <v>2</v>
      </c>
      <c r="D19" s="162">
        <f>'СОШ 2'!D57</f>
        <v>1706.8</v>
      </c>
      <c r="E19" s="162">
        <f>'СОШ 2'!E57</f>
        <v>1706.8</v>
      </c>
      <c r="F19" s="162">
        <f>'СОШ 2'!F57</f>
        <v>0</v>
      </c>
      <c r="G19" s="162">
        <f>'СОШ 2'!G57</f>
        <v>0</v>
      </c>
      <c r="H19" s="162">
        <f>'СОШ 2'!H57</f>
        <v>54621</v>
      </c>
      <c r="I19" s="162">
        <f>'СОШ 2'!I57</f>
        <v>2</v>
      </c>
      <c r="J19" s="162">
        <f>'СОШ 2'!J57</f>
        <v>2</v>
      </c>
      <c r="K19" s="162">
        <f>'СОШ 2'!K57</f>
        <v>1706.8</v>
      </c>
      <c r="L19" s="162">
        <f>'СОШ 2'!L57</f>
        <v>1706.8</v>
      </c>
      <c r="M19" s="162">
        <f>'СОШ 2'!M57</f>
        <v>0</v>
      </c>
      <c r="N19" s="162">
        <f>'СОШ 2'!N57</f>
        <v>0</v>
      </c>
      <c r="O19" s="210">
        <f t="shared" ref="O19:O22" si="0">K19/J19/12/1.302*1000</f>
        <v>54621.095750127999</v>
      </c>
      <c r="P19" s="165">
        <f>K19/1.302</f>
        <v>1310.9062980030722</v>
      </c>
    </row>
    <row r="20" spans="1:16" ht="37.5" x14ac:dyDescent="0.3">
      <c r="A20" s="161" t="s">
        <v>76</v>
      </c>
      <c r="B20" s="162">
        <f>'СОШ 2'!B58</f>
        <v>21</v>
      </c>
      <c r="C20" s="162">
        <f>'СОШ 2'!C58</f>
        <v>21.4</v>
      </c>
      <c r="D20" s="162">
        <f>'СОШ 2'!D58</f>
        <v>5615.2</v>
      </c>
      <c r="E20" s="162">
        <f>'СОШ 2'!E58</f>
        <v>5615.2</v>
      </c>
      <c r="F20" s="162">
        <f>'СОШ 2'!F58</f>
        <v>0</v>
      </c>
      <c r="G20" s="162">
        <f>'СОШ 2'!G58</f>
        <v>0</v>
      </c>
      <c r="H20" s="162">
        <f>'СОШ 2'!H58</f>
        <v>16794</v>
      </c>
      <c r="I20" s="162">
        <f>'СОШ 2'!I58</f>
        <v>21</v>
      </c>
      <c r="J20" s="162">
        <f>'СОШ 2'!J58</f>
        <v>21.4</v>
      </c>
      <c r="K20" s="162">
        <f>'СОШ 2'!K58</f>
        <v>5615.2</v>
      </c>
      <c r="L20" s="162">
        <f>'СОШ 2'!L58</f>
        <v>5615.2</v>
      </c>
      <c r="M20" s="162">
        <f>'СОШ 2'!M58</f>
        <v>0</v>
      </c>
      <c r="N20" s="162">
        <f>'СОШ 2'!N58</f>
        <v>0</v>
      </c>
      <c r="O20" s="210">
        <f t="shared" si="0"/>
        <v>16794.196323891832</v>
      </c>
      <c r="P20" s="165">
        <f>K20/1.302</f>
        <v>4312.7496159754219</v>
      </c>
    </row>
    <row r="21" spans="1:16" ht="18.75" x14ac:dyDescent="0.3">
      <c r="A21" s="166" t="s">
        <v>77</v>
      </c>
      <c r="B21" s="162">
        <f>'СОШ 2'!B59</f>
        <v>22</v>
      </c>
      <c r="C21" s="162">
        <f>'СОШ 2'!C59</f>
        <v>20.2</v>
      </c>
      <c r="D21" s="162">
        <f>'СОШ 2'!D59</f>
        <v>5042.8</v>
      </c>
      <c r="E21" s="162">
        <f>'СОШ 2'!E59</f>
        <v>5042.8</v>
      </c>
      <c r="F21" s="162">
        <f>'СОШ 2'!F59</f>
        <v>0</v>
      </c>
      <c r="G21" s="162">
        <f>'СОШ 2'!G59</f>
        <v>0</v>
      </c>
      <c r="H21" s="162">
        <f>'СОШ 2'!H59</f>
        <v>15978</v>
      </c>
      <c r="I21" s="162">
        <f>'СОШ 2'!I59</f>
        <v>22</v>
      </c>
      <c r="J21" s="162">
        <f>'СОШ 2'!J59</f>
        <v>20.2</v>
      </c>
      <c r="K21" s="162">
        <f>'СОШ 2'!K59</f>
        <v>5042.8</v>
      </c>
      <c r="L21" s="162">
        <f>'СОШ 2'!L59</f>
        <v>5042.8</v>
      </c>
      <c r="M21" s="162">
        <f>'СОШ 2'!M59</f>
        <v>0</v>
      </c>
      <c r="N21" s="162">
        <f>'СОШ 2'!N59</f>
        <v>0</v>
      </c>
      <c r="O21" s="210">
        <f t="shared" si="0"/>
        <v>15978.210724298237</v>
      </c>
      <c r="P21" s="165">
        <f>K21/1.302</f>
        <v>3873.1182795698924</v>
      </c>
    </row>
    <row r="22" spans="1:16" ht="18.75" x14ac:dyDescent="0.3">
      <c r="A22" s="168" t="s">
        <v>78</v>
      </c>
      <c r="B22" s="169">
        <f t="shared" ref="B22:G22" si="1">B18+B19+B20+B21</f>
        <v>45</v>
      </c>
      <c r="C22" s="168">
        <f t="shared" si="1"/>
        <v>43.599999999999994</v>
      </c>
      <c r="D22" s="168">
        <f t="shared" si="1"/>
        <v>12364.8</v>
      </c>
      <c r="E22" s="168">
        <f t="shared" si="1"/>
        <v>12364.8</v>
      </c>
      <c r="F22" s="168">
        <f t="shared" si="1"/>
        <v>0</v>
      </c>
      <c r="G22" s="168">
        <f t="shared" si="1"/>
        <v>0</v>
      </c>
      <c r="H22" s="162">
        <f>'СОШ 2'!H60</f>
        <v>18151</v>
      </c>
      <c r="I22" s="169">
        <f t="shared" ref="I22:N22" si="2">I18+I19+I20+I21</f>
        <v>45</v>
      </c>
      <c r="J22" s="168">
        <f t="shared" si="2"/>
        <v>43.599999999999994</v>
      </c>
      <c r="K22" s="168">
        <f t="shared" si="2"/>
        <v>12364.8</v>
      </c>
      <c r="L22" s="168">
        <f t="shared" si="2"/>
        <v>12364.8</v>
      </c>
      <c r="M22" s="168">
        <f t="shared" si="2"/>
        <v>0</v>
      </c>
      <c r="N22" s="168">
        <f t="shared" si="2"/>
        <v>0</v>
      </c>
      <c r="O22" s="210">
        <f t="shared" si="0"/>
        <v>18151.326822531322</v>
      </c>
      <c r="P22" s="165">
        <f>K22/1.302</f>
        <v>9496.7741935483864</v>
      </c>
    </row>
    <row r="23" spans="1:16" ht="22.5" customHeight="1" x14ac:dyDescent="0.3">
      <c r="A23" s="385" t="s">
        <v>163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7"/>
      <c r="P23" s="170"/>
    </row>
    <row r="24" spans="1:16" ht="26.45" customHeight="1" x14ac:dyDescent="0.3">
      <c r="A24" s="161" t="s">
        <v>74</v>
      </c>
      <c r="B24" s="162">
        <f>Ден!B56</f>
        <v>0</v>
      </c>
      <c r="C24" s="162">
        <f>Ден!C56</f>
        <v>0</v>
      </c>
      <c r="D24" s="162">
        <f>Ден!D56</f>
        <v>0</v>
      </c>
      <c r="E24" s="162">
        <f>Ден!E56</f>
        <v>0</v>
      </c>
      <c r="F24" s="162">
        <f>Ден!F56</f>
        <v>0</v>
      </c>
      <c r="G24" s="162">
        <f>Ден!G56</f>
        <v>0</v>
      </c>
      <c r="H24" s="162" t="e">
        <f>Ден!H56</f>
        <v>#DIV/0!</v>
      </c>
      <c r="I24" s="162">
        <f>Ден!I56</f>
        <v>0</v>
      </c>
      <c r="J24" s="162">
        <f>Ден!J56</f>
        <v>0</v>
      </c>
      <c r="K24" s="162">
        <f>Ден!K56</f>
        <v>0</v>
      </c>
      <c r="L24" s="162">
        <f>Ден!L56</f>
        <v>0</v>
      </c>
      <c r="M24" s="162">
        <f>Ден!M56</f>
        <v>0</v>
      </c>
      <c r="N24" s="162">
        <f>Ден!N56</f>
        <v>0</v>
      </c>
      <c r="O24" s="210" t="e">
        <f>K24/J24/12/1.302*1000</f>
        <v>#DIV/0!</v>
      </c>
      <c r="P24" s="165">
        <f>K24/1.302</f>
        <v>0</v>
      </c>
    </row>
    <row r="25" spans="1:16" ht="56.25" x14ac:dyDescent="0.3">
      <c r="A25" s="161" t="s">
        <v>75</v>
      </c>
      <c r="B25" s="162">
        <f>Ден!B57</f>
        <v>0</v>
      </c>
      <c r="C25" s="162">
        <f>Ден!C57</f>
        <v>0</v>
      </c>
      <c r="D25" s="162">
        <f>Ден!D57</f>
        <v>0</v>
      </c>
      <c r="E25" s="162">
        <f>Ден!E57</f>
        <v>0</v>
      </c>
      <c r="F25" s="162">
        <f>Ден!F57</f>
        <v>0</v>
      </c>
      <c r="G25" s="162">
        <f>Ден!G57</f>
        <v>0</v>
      </c>
      <c r="H25" s="162" t="e">
        <f>Ден!H57</f>
        <v>#DIV/0!</v>
      </c>
      <c r="I25" s="162">
        <f>Ден!I57</f>
        <v>0</v>
      </c>
      <c r="J25" s="162">
        <f>Ден!J57</f>
        <v>0</v>
      </c>
      <c r="K25" s="162">
        <f>Ден!K57</f>
        <v>0</v>
      </c>
      <c r="L25" s="162">
        <f>Ден!L57</f>
        <v>0</v>
      </c>
      <c r="M25" s="162">
        <f>Ден!M57</f>
        <v>0</v>
      </c>
      <c r="N25" s="162">
        <f>Ден!N57</f>
        <v>0</v>
      </c>
      <c r="O25" s="210" t="e">
        <f t="shared" ref="O25:O28" si="3">K25/J25/12/1.302*1000</f>
        <v>#DIV/0!</v>
      </c>
      <c r="P25" s="165">
        <f>K25/1.302</f>
        <v>0</v>
      </c>
    </row>
    <row r="26" spans="1:16" ht="37.5" x14ac:dyDescent="0.3">
      <c r="A26" s="161" t="s">
        <v>76</v>
      </c>
      <c r="B26" s="162">
        <f>Ден!B58</f>
        <v>1.5</v>
      </c>
      <c r="C26" s="162">
        <f>Ден!C58</f>
        <v>1.8</v>
      </c>
      <c r="D26" s="162">
        <f>Ден!D58</f>
        <v>464.7</v>
      </c>
      <c r="E26" s="162">
        <f>Ден!E58</f>
        <v>464.7</v>
      </c>
      <c r="F26" s="162">
        <f>Ден!F58</f>
        <v>0</v>
      </c>
      <c r="G26" s="162">
        <f>Ден!G58</f>
        <v>0</v>
      </c>
      <c r="H26" s="162">
        <f>Ден!H58</f>
        <v>16524</v>
      </c>
      <c r="I26" s="162">
        <f>Ден!I58</f>
        <v>1.5</v>
      </c>
      <c r="J26" s="162">
        <f>Ден!J58</f>
        <v>1.8</v>
      </c>
      <c r="K26" s="162">
        <f>Ден!K58</f>
        <v>464.7</v>
      </c>
      <c r="L26" s="162">
        <f>Ден!L58</f>
        <v>464.7</v>
      </c>
      <c r="M26" s="162">
        <f>Ден!M58</f>
        <v>0</v>
      </c>
      <c r="N26" s="162">
        <f>Ден!N58</f>
        <v>0</v>
      </c>
      <c r="O26" s="210">
        <f t="shared" si="3"/>
        <v>16523.724185014504</v>
      </c>
      <c r="P26" s="165">
        <f>K26/1.302</f>
        <v>356.91244239631334</v>
      </c>
    </row>
    <row r="27" spans="1:16" ht="18.75" x14ac:dyDescent="0.3">
      <c r="A27" s="166" t="s">
        <v>77</v>
      </c>
      <c r="B27" s="162">
        <f>Ден!B59</f>
        <v>2.75</v>
      </c>
      <c r="C27" s="162">
        <f>Ден!C59</f>
        <v>2.5</v>
      </c>
      <c r="D27" s="162">
        <f>Ден!D59</f>
        <v>598.29999999999995</v>
      </c>
      <c r="E27" s="162">
        <f>Ден!E59</f>
        <v>598.29999999999995</v>
      </c>
      <c r="F27" s="162">
        <f>Ден!F59</f>
        <v>0</v>
      </c>
      <c r="G27" s="162">
        <f>Ден!G59</f>
        <v>0</v>
      </c>
      <c r="H27" s="162">
        <f>Ден!H59</f>
        <v>15317</v>
      </c>
      <c r="I27" s="162">
        <f>Ден!I59</f>
        <v>2.75</v>
      </c>
      <c r="J27" s="162">
        <f>Ден!J59</f>
        <v>2.5</v>
      </c>
      <c r="K27" s="162">
        <f>Ден!K59</f>
        <v>598.29999999999995</v>
      </c>
      <c r="L27" s="162">
        <f>Ден!L59</f>
        <v>598.29999999999995</v>
      </c>
      <c r="M27" s="162">
        <f>Ден!M59</f>
        <v>0</v>
      </c>
      <c r="N27" s="162">
        <f>Ден!N59</f>
        <v>0</v>
      </c>
      <c r="O27" s="210">
        <f t="shared" si="3"/>
        <v>15317.460317460316</v>
      </c>
      <c r="P27" s="165">
        <f>K27/1.302</f>
        <v>459.52380952380946</v>
      </c>
    </row>
    <row r="28" spans="1:16" ht="18.75" x14ac:dyDescent="0.3">
      <c r="A28" s="168" t="s">
        <v>78</v>
      </c>
      <c r="B28" s="169">
        <f t="shared" ref="B28:G28" si="4">B24+B25+B26+B27</f>
        <v>4.25</v>
      </c>
      <c r="C28" s="168">
        <f t="shared" si="4"/>
        <v>4.3</v>
      </c>
      <c r="D28" s="168">
        <f t="shared" si="4"/>
        <v>1063</v>
      </c>
      <c r="E28" s="168">
        <f t="shared" si="4"/>
        <v>1063</v>
      </c>
      <c r="F28" s="168">
        <f t="shared" si="4"/>
        <v>0</v>
      </c>
      <c r="G28" s="168">
        <f t="shared" si="4"/>
        <v>0</v>
      </c>
      <c r="H28" s="162">
        <f>Ден!H60</f>
        <v>15822</v>
      </c>
      <c r="I28" s="169">
        <f t="shared" ref="I28:N28" si="5">I24+I25+I26+I27</f>
        <v>4.25</v>
      </c>
      <c r="J28" s="168">
        <f t="shared" si="5"/>
        <v>4.3</v>
      </c>
      <c r="K28" s="168">
        <f t="shared" si="5"/>
        <v>1063</v>
      </c>
      <c r="L28" s="168">
        <f t="shared" si="5"/>
        <v>1063</v>
      </c>
      <c r="M28" s="168">
        <f t="shared" si="5"/>
        <v>0</v>
      </c>
      <c r="N28" s="168">
        <f t="shared" si="5"/>
        <v>0</v>
      </c>
      <c r="O28" s="210">
        <f t="shared" si="3"/>
        <v>15822.40798294812</v>
      </c>
      <c r="P28" s="165">
        <f>K28/1.302</f>
        <v>816.43625192012291</v>
      </c>
    </row>
    <row r="29" spans="1:16" ht="22.5" customHeight="1" x14ac:dyDescent="0.3">
      <c r="A29" s="385" t="s">
        <v>185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7"/>
      <c r="P29" s="170"/>
    </row>
    <row r="30" spans="1:16" ht="26.45" customHeight="1" x14ac:dyDescent="0.3">
      <c r="A30" s="161" t="s">
        <v>74</v>
      </c>
      <c r="B30" s="162">
        <f>Ст.Шен!B56</f>
        <v>0</v>
      </c>
      <c r="C30" s="162">
        <f>Ст.Шен!C56</f>
        <v>0</v>
      </c>
      <c r="D30" s="162">
        <f>Ст.Шен!D56</f>
        <v>0</v>
      </c>
      <c r="E30" s="162">
        <f>Ст.Шен!E56</f>
        <v>0</v>
      </c>
      <c r="F30" s="162">
        <f>Ст.Шен!F56</f>
        <v>0</v>
      </c>
      <c r="G30" s="162">
        <f>Ст.Шен!G56</f>
        <v>0</v>
      </c>
      <c r="H30" s="162" t="e">
        <f>Ст.Шен!H56</f>
        <v>#DIV/0!</v>
      </c>
      <c r="I30" s="162">
        <f>Ст.Шен!I56</f>
        <v>0</v>
      </c>
      <c r="J30" s="162">
        <f>Ст.Шен!J56</f>
        <v>0</v>
      </c>
      <c r="K30" s="162">
        <f>Ст.Шен!K56</f>
        <v>0</v>
      </c>
      <c r="L30" s="162">
        <f>Ст.Шен!L56</f>
        <v>0</v>
      </c>
      <c r="M30" s="162">
        <f>Ст.Шен!M56</f>
        <v>0</v>
      </c>
      <c r="N30" s="162">
        <f>Ст.Шен!N56</f>
        <v>0</v>
      </c>
      <c r="O30" s="210" t="e">
        <f>K30/J30/12/1.302*1000</f>
        <v>#DIV/0!</v>
      </c>
      <c r="P30" s="165">
        <f>K30/1.302</f>
        <v>0</v>
      </c>
    </row>
    <row r="31" spans="1:16" ht="56.25" x14ac:dyDescent="0.3">
      <c r="A31" s="161" t="s">
        <v>75</v>
      </c>
      <c r="B31" s="162">
        <f>Ст.Шен!B57</f>
        <v>0</v>
      </c>
      <c r="C31" s="162">
        <f>Ст.Шен!C57</f>
        <v>0</v>
      </c>
      <c r="D31" s="162">
        <f>Ст.Шен!D57</f>
        <v>0</v>
      </c>
      <c r="E31" s="162">
        <f>Ст.Шен!E57</f>
        <v>0</v>
      </c>
      <c r="F31" s="162">
        <f>Ст.Шен!F57</f>
        <v>0</v>
      </c>
      <c r="G31" s="162">
        <f>Ст.Шен!G57</f>
        <v>0</v>
      </c>
      <c r="H31" s="162" t="e">
        <f>Ст.Шен!H57</f>
        <v>#DIV/0!</v>
      </c>
      <c r="I31" s="162">
        <f>Ст.Шен!I57</f>
        <v>0</v>
      </c>
      <c r="J31" s="162">
        <f>Ст.Шен!J57</f>
        <v>0</v>
      </c>
      <c r="K31" s="162">
        <f>Ст.Шен!K57</f>
        <v>0</v>
      </c>
      <c r="L31" s="162">
        <f>Ст.Шен!L57</f>
        <v>0</v>
      </c>
      <c r="M31" s="162">
        <f>Ст.Шен!M57</f>
        <v>0</v>
      </c>
      <c r="N31" s="162">
        <f>Ст.Шен!N57</f>
        <v>0</v>
      </c>
      <c r="O31" s="210" t="e">
        <f t="shared" ref="O31:O34" si="6">K31/J31/12/1.302*1000</f>
        <v>#DIV/0!</v>
      </c>
      <c r="P31" s="165">
        <f>K31/1.302</f>
        <v>0</v>
      </c>
    </row>
    <row r="32" spans="1:16" ht="37.5" x14ac:dyDescent="0.3">
      <c r="A32" s="161" t="s">
        <v>76</v>
      </c>
      <c r="B32" s="162">
        <f>Ст.Шен!B58</f>
        <v>0.9</v>
      </c>
      <c r="C32" s="162">
        <f>Ст.Шен!C58</f>
        <v>0.9</v>
      </c>
      <c r="D32" s="162">
        <f>Ст.Шен!D58</f>
        <v>243.6</v>
      </c>
      <c r="E32" s="162">
        <f>Ст.Шен!E58</f>
        <v>243.6</v>
      </c>
      <c r="F32" s="162">
        <f>Ст.Шен!F58</f>
        <v>0</v>
      </c>
      <c r="G32" s="162">
        <f>Ст.Шен!G58</f>
        <v>0</v>
      </c>
      <c r="H32" s="162">
        <f>Ст.Шен!H58</f>
        <v>17324</v>
      </c>
      <c r="I32" s="162">
        <f>Ст.Шен!I58</f>
        <v>0.9</v>
      </c>
      <c r="J32" s="162">
        <f>Ст.Шен!J58</f>
        <v>0.9</v>
      </c>
      <c r="K32" s="162">
        <f>Ст.Шен!K58</f>
        <v>243.6</v>
      </c>
      <c r="L32" s="162">
        <f>Ст.Шен!L58</f>
        <v>243.6</v>
      </c>
      <c r="M32" s="162">
        <f>Ст.Шен!M58</f>
        <v>0</v>
      </c>
      <c r="N32" s="162">
        <f>Ст.Шен!N58</f>
        <v>0</v>
      </c>
      <c r="O32" s="210">
        <f t="shared" si="6"/>
        <v>17323.775388291517</v>
      </c>
      <c r="P32" s="165">
        <f>K32/1.302</f>
        <v>187.09677419354838</v>
      </c>
    </row>
    <row r="33" spans="1:16" ht="18.75" x14ac:dyDescent="0.3">
      <c r="A33" s="166" t="s">
        <v>77</v>
      </c>
      <c r="B33" s="162">
        <f>Ст.Шен!B59</f>
        <v>0.9</v>
      </c>
      <c r="C33" s="162">
        <f>Ст.Шен!C59</f>
        <v>0.9</v>
      </c>
      <c r="D33" s="162">
        <f>Ст.Шен!D59</f>
        <v>186.3</v>
      </c>
      <c r="E33" s="162">
        <f>Ст.Шен!E59</f>
        <v>186.3</v>
      </c>
      <c r="F33" s="162">
        <f>Ст.Шен!F59</f>
        <v>0</v>
      </c>
      <c r="G33" s="162">
        <f>Ст.Шен!G59</f>
        <v>0</v>
      </c>
      <c r="H33" s="162">
        <f>Ст.Шен!H59</f>
        <v>13249</v>
      </c>
      <c r="I33" s="162">
        <f>Ст.Шен!I59</f>
        <v>0.9</v>
      </c>
      <c r="J33" s="162">
        <f>Ст.Шен!J59</f>
        <v>0.9</v>
      </c>
      <c r="K33" s="162">
        <f>Ст.Шен!K59</f>
        <v>186.3</v>
      </c>
      <c r="L33" s="162">
        <f>Ст.Шен!L59</f>
        <v>186.3</v>
      </c>
      <c r="M33" s="162">
        <f>Ст.Шен!M59</f>
        <v>0</v>
      </c>
      <c r="N33" s="162">
        <f>Ст.Шен!N59</f>
        <v>0</v>
      </c>
      <c r="O33" s="210">
        <f t="shared" si="6"/>
        <v>13248.847926267281</v>
      </c>
      <c r="P33" s="165">
        <f>K33/1.302</f>
        <v>143.08755760368663</v>
      </c>
    </row>
    <row r="34" spans="1:16" ht="18.75" x14ac:dyDescent="0.3">
      <c r="A34" s="168" t="s">
        <v>78</v>
      </c>
      <c r="B34" s="169">
        <f t="shared" ref="B34:G34" si="7">B30+B31+B32+B33</f>
        <v>1.8</v>
      </c>
      <c r="C34" s="168">
        <f t="shared" si="7"/>
        <v>1.8</v>
      </c>
      <c r="D34" s="168">
        <f t="shared" si="7"/>
        <v>429.9</v>
      </c>
      <c r="E34" s="168">
        <f t="shared" si="7"/>
        <v>429.9</v>
      </c>
      <c r="F34" s="168">
        <f t="shared" si="7"/>
        <v>0</v>
      </c>
      <c r="G34" s="168">
        <f t="shared" si="7"/>
        <v>0</v>
      </c>
      <c r="H34" s="162">
        <f>Ст.Шен!H60</f>
        <v>15286</v>
      </c>
      <c r="I34" s="169">
        <f t="shared" ref="I34:N34" si="8">I30+I31+I32+I33</f>
        <v>1.8</v>
      </c>
      <c r="J34" s="168">
        <f t="shared" si="8"/>
        <v>1.8</v>
      </c>
      <c r="K34" s="168">
        <f t="shared" si="8"/>
        <v>429.9</v>
      </c>
      <c r="L34" s="168">
        <f t="shared" si="8"/>
        <v>429.9</v>
      </c>
      <c r="M34" s="168">
        <f t="shared" si="8"/>
        <v>0</v>
      </c>
      <c r="N34" s="168">
        <f t="shared" si="8"/>
        <v>0</v>
      </c>
      <c r="O34" s="210">
        <f t="shared" si="6"/>
        <v>15286.311657279397</v>
      </c>
      <c r="P34" s="165">
        <f>K34/1.302</f>
        <v>330.18433179723502</v>
      </c>
    </row>
    <row r="35" spans="1:16" ht="22.5" customHeight="1" x14ac:dyDescent="0.3">
      <c r="A35" s="385" t="s">
        <v>118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7"/>
      <c r="P35" s="170"/>
    </row>
    <row r="36" spans="1:16" ht="26.45" customHeight="1" x14ac:dyDescent="0.3">
      <c r="A36" s="161" t="s">
        <v>74</v>
      </c>
      <c r="B36" s="162">
        <f>Чет!B56</f>
        <v>0</v>
      </c>
      <c r="C36" s="162">
        <f>Чет!C56</f>
        <v>0</v>
      </c>
      <c r="D36" s="162">
        <f>Чет!D56</f>
        <v>0</v>
      </c>
      <c r="E36" s="162">
        <f>Чет!E56</f>
        <v>0</v>
      </c>
      <c r="F36" s="162">
        <f>Чет!F56</f>
        <v>0</v>
      </c>
      <c r="G36" s="162">
        <f>Чет!G56</f>
        <v>0</v>
      </c>
      <c r="H36" s="162" t="e">
        <f>Чет!H56</f>
        <v>#DIV/0!</v>
      </c>
      <c r="I36" s="162">
        <f>Чет!I56</f>
        <v>0</v>
      </c>
      <c r="J36" s="162">
        <f>Чет!J56</f>
        <v>0</v>
      </c>
      <c r="K36" s="162">
        <f>Чет!K56</f>
        <v>0</v>
      </c>
      <c r="L36" s="162">
        <f>Чет!L56</f>
        <v>0</v>
      </c>
      <c r="M36" s="162">
        <f>Чет!M56</f>
        <v>0</v>
      </c>
      <c r="N36" s="162">
        <f>Чет!N56</f>
        <v>0</v>
      </c>
      <c r="O36" s="210" t="e">
        <f>K36/J36/12/1.302*1000</f>
        <v>#DIV/0!</v>
      </c>
      <c r="P36" s="165">
        <f>K36/1.302</f>
        <v>0</v>
      </c>
    </row>
    <row r="37" spans="1:16" ht="56.25" x14ac:dyDescent="0.3">
      <c r="A37" s="161" t="s">
        <v>75</v>
      </c>
      <c r="B37" s="162">
        <f>Чет!B57</f>
        <v>0</v>
      </c>
      <c r="C37" s="162">
        <f>Чет!C57</f>
        <v>0</v>
      </c>
      <c r="D37" s="162">
        <f>Чет!D57</f>
        <v>0</v>
      </c>
      <c r="E37" s="162">
        <f>Чет!E57</f>
        <v>0</v>
      </c>
      <c r="F37" s="162">
        <f>Чет!F57</f>
        <v>0</v>
      </c>
      <c r="G37" s="162">
        <f>Чет!G57</f>
        <v>0</v>
      </c>
      <c r="H37" s="162" t="e">
        <f>Чет!H57</f>
        <v>#DIV/0!</v>
      </c>
      <c r="I37" s="162">
        <f>Чет!I57</f>
        <v>0</v>
      </c>
      <c r="J37" s="162">
        <f>Чет!J57</f>
        <v>0</v>
      </c>
      <c r="K37" s="162">
        <f>Чет!K57</f>
        <v>0</v>
      </c>
      <c r="L37" s="162">
        <f>Чет!L57</f>
        <v>0</v>
      </c>
      <c r="M37" s="162">
        <f>Чет!M57</f>
        <v>0</v>
      </c>
      <c r="N37" s="162">
        <f>Чет!N57</f>
        <v>0</v>
      </c>
      <c r="O37" s="210" t="e">
        <f t="shared" ref="O37:O40" si="9">K37/J37/12/1.302*1000</f>
        <v>#DIV/0!</v>
      </c>
      <c r="P37" s="165">
        <f>K37/1.302</f>
        <v>0</v>
      </c>
    </row>
    <row r="38" spans="1:16" ht="37.5" x14ac:dyDescent="0.3">
      <c r="A38" s="161" t="s">
        <v>76</v>
      </c>
      <c r="B38" s="162">
        <f>Чет!B58</f>
        <v>1.25</v>
      </c>
      <c r="C38" s="162">
        <f>Чет!C58</f>
        <v>1</v>
      </c>
      <c r="D38" s="162">
        <f>Чет!D58</f>
        <v>217.8</v>
      </c>
      <c r="E38" s="162">
        <f>Чет!E58</f>
        <v>217.8</v>
      </c>
      <c r="F38" s="162">
        <f>Чет!F58</f>
        <v>0</v>
      </c>
      <c r="G38" s="162">
        <f>Чет!G58</f>
        <v>0</v>
      </c>
      <c r="H38" s="162">
        <f>Чет!H58</f>
        <v>13940</v>
      </c>
      <c r="I38" s="162">
        <f>Чет!I58</f>
        <v>1.25</v>
      </c>
      <c r="J38" s="162">
        <f>Чет!J58</f>
        <v>1</v>
      </c>
      <c r="K38" s="162">
        <f>Чет!K58</f>
        <v>217.8</v>
      </c>
      <c r="L38" s="162">
        <f>Чет!L58</f>
        <v>217.8</v>
      </c>
      <c r="M38" s="162">
        <f>Чет!M58</f>
        <v>0</v>
      </c>
      <c r="N38" s="162">
        <f>Чет!N58</f>
        <v>0</v>
      </c>
      <c r="O38" s="210">
        <f t="shared" si="9"/>
        <v>13940.092165898619</v>
      </c>
      <c r="P38" s="165">
        <f>K38/1.302</f>
        <v>167.2811059907834</v>
      </c>
    </row>
    <row r="39" spans="1:16" ht="18.75" x14ac:dyDescent="0.3">
      <c r="A39" s="166" t="s">
        <v>77</v>
      </c>
      <c r="B39" s="162">
        <f>Чет!B59</f>
        <v>1</v>
      </c>
      <c r="C39" s="162">
        <f>Чет!C59</f>
        <v>0.8</v>
      </c>
      <c r="D39" s="162">
        <f>Чет!D59</f>
        <v>172.8</v>
      </c>
      <c r="E39" s="162">
        <f>Чет!E59</f>
        <v>172.8</v>
      </c>
      <c r="F39" s="162">
        <f>Чет!F59</f>
        <v>0</v>
      </c>
      <c r="G39" s="162">
        <f>Чет!G59</f>
        <v>0</v>
      </c>
      <c r="H39" s="162">
        <f>Чет!H59</f>
        <v>13825</v>
      </c>
      <c r="I39" s="162">
        <f>Чет!I59</f>
        <v>1</v>
      </c>
      <c r="J39" s="162">
        <f>Чет!J59</f>
        <v>0.8</v>
      </c>
      <c r="K39" s="162">
        <f>Чет!K59</f>
        <v>172.8</v>
      </c>
      <c r="L39" s="162">
        <f>Чет!L59</f>
        <v>172.8</v>
      </c>
      <c r="M39" s="162">
        <f>Чет!M59</f>
        <v>0</v>
      </c>
      <c r="N39" s="162">
        <f>Чет!N59</f>
        <v>0</v>
      </c>
      <c r="O39" s="210">
        <f t="shared" si="9"/>
        <v>13824.884792626728</v>
      </c>
      <c r="P39" s="165">
        <f>K39/1.302</f>
        <v>132.7188940092166</v>
      </c>
    </row>
    <row r="40" spans="1:16" ht="18.75" x14ac:dyDescent="0.3">
      <c r="A40" s="168" t="s">
        <v>78</v>
      </c>
      <c r="B40" s="169">
        <f t="shared" ref="B40:G40" si="10">B36+B37+B38+B39</f>
        <v>2.25</v>
      </c>
      <c r="C40" s="168">
        <f t="shared" si="10"/>
        <v>1.8</v>
      </c>
      <c r="D40" s="168">
        <f t="shared" si="10"/>
        <v>390.6</v>
      </c>
      <c r="E40" s="168">
        <f t="shared" si="10"/>
        <v>390.6</v>
      </c>
      <c r="F40" s="168">
        <f t="shared" si="10"/>
        <v>0</v>
      </c>
      <c r="G40" s="168">
        <f t="shared" si="10"/>
        <v>0</v>
      </c>
      <c r="H40" s="162">
        <f>Чет!H60</f>
        <v>13889</v>
      </c>
      <c r="I40" s="169">
        <f t="shared" ref="I40:N40" si="11">I36+I37+I38+I39</f>
        <v>2.25</v>
      </c>
      <c r="J40" s="168">
        <f t="shared" si="11"/>
        <v>1.8</v>
      </c>
      <c r="K40" s="168">
        <f t="shared" si="11"/>
        <v>390.6</v>
      </c>
      <c r="L40" s="168">
        <f t="shared" si="11"/>
        <v>390.6</v>
      </c>
      <c r="M40" s="168">
        <f t="shared" si="11"/>
        <v>0</v>
      </c>
      <c r="N40" s="168">
        <f t="shared" si="11"/>
        <v>0</v>
      </c>
      <c r="O40" s="210">
        <f t="shared" si="9"/>
        <v>13888.888888888887</v>
      </c>
      <c r="P40" s="165">
        <f>K40/1.302</f>
        <v>300</v>
      </c>
    </row>
    <row r="41" spans="1:16" ht="22.5" customHeight="1" x14ac:dyDescent="0.3">
      <c r="A41" s="385" t="s">
        <v>96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7"/>
      <c r="P41" s="170"/>
    </row>
    <row r="42" spans="1:16" ht="26.45" customHeight="1" x14ac:dyDescent="0.3">
      <c r="A42" s="161" t="s">
        <v>74</v>
      </c>
      <c r="B42" s="162">
        <f>Акс!B56</f>
        <v>0</v>
      </c>
      <c r="C42" s="162">
        <f>Акс!C56</f>
        <v>0</v>
      </c>
      <c r="D42" s="162">
        <f>Акс!D56</f>
        <v>0</v>
      </c>
      <c r="E42" s="162">
        <f>Акс!E56</f>
        <v>0</v>
      </c>
      <c r="F42" s="162">
        <f>Акс!F56</f>
        <v>0</v>
      </c>
      <c r="G42" s="162">
        <f>Акс!G56</f>
        <v>0</v>
      </c>
      <c r="H42" s="162" t="e">
        <f>Акс!H56</f>
        <v>#DIV/0!</v>
      </c>
      <c r="I42" s="162">
        <f>Акс!I56</f>
        <v>0</v>
      </c>
      <c r="J42" s="162">
        <f>Акс!J56</f>
        <v>0</v>
      </c>
      <c r="K42" s="162">
        <f>Акс!K56</f>
        <v>0</v>
      </c>
      <c r="L42" s="162">
        <f>Акс!L56</f>
        <v>0</v>
      </c>
      <c r="M42" s="162">
        <f>Акс!M56</f>
        <v>0</v>
      </c>
      <c r="N42" s="162">
        <f>Акс!N56</f>
        <v>0</v>
      </c>
      <c r="O42" s="210" t="e">
        <f>K42/J42/12/1.302*1000</f>
        <v>#DIV/0!</v>
      </c>
      <c r="P42" s="165">
        <f>K42/1.302</f>
        <v>0</v>
      </c>
    </row>
    <row r="43" spans="1:16" ht="56.25" x14ac:dyDescent="0.3">
      <c r="A43" s="161" t="s">
        <v>75</v>
      </c>
      <c r="B43" s="162">
        <f>Акс!B57</f>
        <v>0</v>
      </c>
      <c r="C43" s="162">
        <f>Акс!C57</f>
        <v>0</v>
      </c>
      <c r="D43" s="162">
        <f>Акс!D57</f>
        <v>0</v>
      </c>
      <c r="E43" s="162">
        <f>Акс!E57</f>
        <v>0</v>
      </c>
      <c r="F43" s="162">
        <f>Акс!F57</f>
        <v>0</v>
      </c>
      <c r="G43" s="162">
        <f>Акс!G57</f>
        <v>0</v>
      </c>
      <c r="H43" s="162" t="e">
        <f>Акс!H57</f>
        <v>#DIV/0!</v>
      </c>
      <c r="I43" s="162">
        <f>Акс!I57</f>
        <v>0</v>
      </c>
      <c r="J43" s="162">
        <f>Акс!J57</f>
        <v>0</v>
      </c>
      <c r="K43" s="162">
        <f>Акс!K57</f>
        <v>0</v>
      </c>
      <c r="L43" s="162">
        <f>Акс!L57</f>
        <v>0</v>
      </c>
      <c r="M43" s="162">
        <f>Акс!M57</f>
        <v>0</v>
      </c>
      <c r="N43" s="162">
        <f>Акс!N57</f>
        <v>0</v>
      </c>
      <c r="O43" s="210" t="e">
        <f t="shared" ref="O43:O46" si="12">K43/J43/12/1.302*1000</f>
        <v>#DIV/0!</v>
      </c>
      <c r="P43" s="165">
        <f>K43/1.302</f>
        <v>0</v>
      </c>
    </row>
    <row r="44" spans="1:16" ht="37.5" x14ac:dyDescent="0.3">
      <c r="A44" s="161" t="s">
        <v>76</v>
      </c>
      <c r="B44" s="162">
        <f>Акс!B58</f>
        <v>0</v>
      </c>
      <c r="C44" s="162">
        <f>Акс!C58</f>
        <v>0</v>
      </c>
      <c r="D44" s="162">
        <f>Акс!D58</f>
        <v>0</v>
      </c>
      <c r="E44" s="162">
        <f>Акс!E58</f>
        <v>0</v>
      </c>
      <c r="F44" s="162">
        <f>Акс!F58</f>
        <v>0</v>
      </c>
      <c r="G44" s="162">
        <f>Акс!G58</f>
        <v>0</v>
      </c>
      <c r="H44" s="162" t="e">
        <f>Акс!H58</f>
        <v>#DIV/0!</v>
      </c>
      <c r="I44" s="162">
        <f>Акс!I58</f>
        <v>0</v>
      </c>
      <c r="J44" s="162">
        <f>Акс!J58</f>
        <v>0</v>
      </c>
      <c r="K44" s="162">
        <f>Акс!K58</f>
        <v>0</v>
      </c>
      <c r="L44" s="162">
        <f>Акс!L58</f>
        <v>0</v>
      </c>
      <c r="M44" s="162">
        <f>Акс!M58</f>
        <v>0</v>
      </c>
      <c r="N44" s="162">
        <f>Акс!N58</f>
        <v>0</v>
      </c>
      <c r="O44" s="210" t="e">
        <f t="shared" si="12"/>
        <v>#DIV/0!</v>
      </c>
      <c r="P44" s="165">
        <f>K44/1.302</f>
        <v>0</v>
      </c>
    </row>
    <row r="45" spans="1:16" ht="18.75" x14ac:dyDescent="0.3">
      <c r="A45" s="166" t="s">
        <v>77</v>
      </c>
      <c r="B45" s="162">
        <f>Акс!B59</f>
        <v>0.5</v>
      </c>
      <c r="C45" s="162">
        <f>Акс!C59</f>
        <v>0.4</v>
      </c>
      <c r="D45" s="162">
        <f>Акс!D59</f>
        <v>76.7</v>
      </c>
      <c r="E45" s="162">
        <f>Акс!E59</f>
        <v>76.7</v>
      </c>
      <c r="F45" s="162">
        <f>Акс!F59</f>
        <v>0</v>
      </c>
      <c r="G45" s="162">
        <f>Акс!G59</f>
        <v>0</v>
      </c>
      <c r="H45" s="162">
        <f>Акс!H59</f>
        <v>12273</v>
      </c>
      <c r="I45" s="162">
        <f>Акс!I59</f>
        <v>0.5</v>
      </c>
      <c r="J45" s="162">
        <f>Акс!J59</f>
        <v>0.4</v>
      </c>
      <c r="K45" s="162">
        <f>Акс!K59</f>
        <v>76.7</v>
      </c>
      <c r="L45" s="162">
        <f>Акс!L59</f>
        <v>76.7</v>
      </c>
      <c r="M45" s="162">
        <f>Акс!M59</f>
        <v>0</v>
      </c>
      <c r="N45" s="162">
        <f>Акс!N59</f>
        <v>0</v>
      </c>
      <c r="O45" s="210">
        <f t="shared" si="12"/>
        <v>12272.785458269329</v>
      </c>
      <c r="P45" s="165">
        <f>K45/1.302</f>
        <v>58.909370199692781</v>
      </c>
    </row>
    <row r="46" spans="1:16" ht="18.75" x14ac:dyDescent="0.3">
      <c r="A46" s="168" t="s">
        <v>78</v>
      </c>
      <c r="B46" s="169">
        <f t="shared" ref="B46:G46" si="13">B42+B43+B44+B45</f>
        <v>0.5</v>
      </c>
      <c r="C46" s="168">
        <f t="shared" si="13"/>
        <v>0.4</v>
      </c>
      <c r="D46" s="168">
        <f t="shared" si="13"/>
        <v>76.7</v>
      </c>
      <c r="E46" s="168">
        <f t="shared" si="13"/>
        <v>76.7</v>
      </c>
      <c r="F46" s="168">
        <f t="shared" si="13"/>
        <v>0</v>
      </c>
      <c r="G46" s="168">
        <f t="shared" si="13"/>
        <v>0</v>
      </c>
      <c r="H46" s="162">
        <f>Акс!H60</f>
        <v>12273</v>
      </c>
      <c r="I46" s="169">
        <f t="shared" ref="I46:N46" si="14">I42+I43+I44+I45</f>
        <v>0.5</v>
      </c>
      <c r="J46" s="168">
        <f t="shared" si="14"/>
        <v>0.4</v>
      </c>
      <c r="K46" s="168">
        <f t="shared" si="14"/>
        <v>76.7</v>
      </c>
      <c r="L46" s="168">
        <f t="shared" si="14"/>
        <v>76.7</v>
      </c>
      <c r="M46" s="168">
        <f t="shared" si="14"/>
        <v>0</v>
      </c>
      <c r="N46" s="168">
        <f t="shared" si="14"/>
        <v>0</v>
      </c>
      <c r="O46" s="210">
        <f t="shared" si="12"/>
        <v>12272.785458269329</v>
      </c>
      <c r="P46" s="165">
        <f>K46/1.302</f>
        <v>58.909370199692781</v>
      </c>
    </row>
    <row r="47" spans="1:16" ht="22.5" customHeight="1" x14ac:dyDescent="0.3">
      <c r="A47" s="385" t="s">
        <v>119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7"/>
      <c r="P47" s="170"/>
    </row>
    <row r="48" spans="1:16" ht="26.45" customHeight="1" x14ac:dyDescent="0.3">
      <c r="A48" s="161" t="s">
        <v>74</v>
      </c>
      <c r="B48" s="162">
        <f>Арт!B56</f>
        <v>0</v>
      </c>
      <c r="C48" s="162">
        <f>Арт!C56</f>
        <v>0</v>
      </c>
      <c r="D48" s="162">
        <f>Арт!D56</f>
        <v>0</v>
      </c>
      <c r="E48" s="162">
        <f>Арт!E56</f>
        <v>0</v>
      </c>
      <c r="F48" s="162">
        <f>Арт!F56</f>
        <v>0</v>
      </c>
      <c r="G48" s="162">
        <f>Арт!G56</f>
        <v>0</v>
      </c>
      <c r="H48" s="162" t="e">
        <f>Арт!H56</f>
        <v>#DIV/0!</v>
      </c>
      <c r="I48" s="162">
        <f>Арт!I56</f>
        <v>0</v>
      </c>
      <c r="J48" s="162">
        <f>Арт!J56</f>
        <v>0</v>
      </c>
      <c r="K48" s="162">
        <f>Арт!K56</f>
        <v>0</v>
      </c>
      <c r="L48" s="162">
        <f>Арт!L56</f>
        <v>0</v>
      </c>
      <c r="M48" s="162">
        <f>Арт!M56</f>
        <v>0</v>
      </c>
      <c r="N48" s="162">
        <f>Арт!N56</f>
        <v>0</v>
      </c>
      <c r="O48" s="210" t="e">
        <f>K48/J48/12/1.302*1000</f>
        <v>#DIV/0!</v>
      </c>
      <c r="P48" s="165">
        <f>K48/1.302</f>
        <v>0</v>
      </c>
    </row>
    <row r="49" spans="1:16" ht="56.25" x14ac:dyDescent="0.3">
      <c r="A49" s="161" t="s">
        <v>75</v>
      </c>
      <c r="B49" s="162">
        <f>Арт!B57</f>
        <v>0</v>
      </c>
      <c r="C49" s="162">
        <f>Арт!C57</f>
        <v>0</v>
      </c>
      <c r="D49" s="162">
        <f>Арт!D57</f>
        <v>0</v>
      </c>
      <c r="E49" s="162">
        <f>Арт!E57</f>
        <v>0</v>
      </c>
      <c r="F49" s="162">
        <f>Арт!F57</f>
        <v>0</v>
      </c>
      <c r="G49" s="162">
        <f>Арт!G57</f>
        <v>0</v>
      </c>
      <c r="H49" s="162" t="e">
        <f>Арт!H57</f>
        <v>#DIV/0!</v>
      </c>
      <c r="I49" s="162">
        <f>Арт!I57</f>
        <v>0</v>
      </c>
      <c r="J49" s="162">
        <f>Арт!J57</f>
        <v>0</v>
      </c>
      <c r="K49" s="162">
        <f>Арт!K57</f>
        <v>0</v>
      </c>
      <c r="L49" s="162">
        <f>Арт!L57</f>
        <v>0</v>
      </c>
      <c r="M49" s="162">
        <f>Арт!M57</f>
        <v>0</v>
      </c>
      <c r="N49" s="162">
        <f>Арт!N57</f>
        <v>0</v>
      </c>
      <c r="O49" s="210" t="e">
        <f t="shared" ref="O49:O52" si="15">K49/J49/12/1.302*1000</f>
        <v>#DIV/0!</v>
      </c>
      <c r="P49" s="165">
        <f>K49/1.302</f>
        <v>0</v>
      </c>
    </row>
    <row r="50" spans="1:16" ht="37.5" x14ac:dyDescent="0.3">
      <c r="A50" s="161" t="s">
        <v>76</v>
      </c>
      <c r="B50" s="162">
        <f>Арт!B58</f>
        <v>0.25</v>
      </c>
      <c r="C50" s="162">
        <f>Арт!C58</f>
        <v>0</v>
      </c>
      <c r="D50" s="162">
        <f>Арт!D58</f>
        <v>154.4</v>
      </c>
      <c r="E50" s="162">
        <f>Арт!E58</f>
        <v>154.4</v>
      </c>
      <c r="F50" s="162">
        <f>Арт!F58</f>
        <v>0</v>
      </c>
      <c r="G50" s="162">
        <f>Арт!G58</f>
        <v>0</v>
      </c>
      <c r="H50" s="162" t="e">
        <f>Арт!H58</f>
        <v>#DIV/0!</v>
      </c>
      <c r="I50" s="162">
        <f>Арт!I58</f>
        <v>0.25</v>
      </c>
      <c r="J50" s="162">
        <f>Арт!J58</f>
        <v>0</v>
      </c>
      <c r="K50" s="162">
        <f>Арт!K58</f>
        <v>154.4</v>
      </c>
      <c r="L50" s="162">
        <f>Арт!L58</f>
        <v>154.4</v>
      </c>
      <c r="M50" s="162">
        <f>Арт!M58</f>
        <v>0</v>
      </c>
      <c r="N50" s="162">
        <f>Арт!N58</f>
        <v>0</v>
      </c>
      <c r="O50" s="210" t="e">
        <f t="shared" si="15"/>
        <v>#DIV/0!</v>
      </c>
      <c r="P50" s="165">
        <f>K50/1.302</f>
        <v>118.58678955453149</v>
      </c>
    </row>
    <row r="51" spans="1:16" ht="18.75" x14ac:dyDescent="0.3">
      <c r="A51" s="166" t="s">
        <v>77</v>
      </c>
      <c r="B51" s="162">
        <f>Арт!B59</f>
        <v>1.75</v>
      </c>
      <c r="C51" s="162">
        <f>Арт!C59</f>
        <v>2.2000000000000002</v>
      </c>
      <c r="D51" s="162">
        <f>Арт!D59</f>
        <v>468.1</v>
      </c>
      <c r="E51" s="162">
        <f>Арт!E59</f>
        <v>468.1</v>
      </c>
      <c r="F51" s="162">
        <f>Арт!F59</f>
        <v>0</v>
      </c>
      <c r="G51" s="162">
        <f>Арт!G59</f>
        <v>0</v>
      </c>
      <c r="H51" s="162">
        <f>Арт!H59</f>
        <v>13618</v>
      </c>
      <c r="I51" s="162">
        <f>Арт!I59</f>
        <v>1.75</v>
      </c>
      <c r="J51" s="162">
        <f>Арт!J59</f>
        <v>2.2000000000000002</v>
      </c>
      <c r="K51" s="162">
        <f>Арт!K59</f>
        <v>468.1</v>
      </c>
      <c r="L51" s="162">
        <f>Арт!L59</f>
        <v>468.1</v>
      </c>
      <c r="M51" s="162">
        <f>Арт!M59</f>
        <v>0</v>
      </c>
      <c r="N51" s="162">
        <f>Арт!N59</f>
        <v>0</v>
      </c>
      <c r="O51" s="210">
        <f t="shared" si="15"/>
        <v>13618.326118326117</v>
      </c>
      <c r="P51" s="165">
        <f>K51/1.302</f>
        <v>359.52380952380952</v>
      </c>
    </row>
    <row r="52" spans="1:16" ht="18.75" x14ac:dyDescent="0.3">
      <c r="A52" s="168" t="s">
        <v>78</v>
      </c>
      <c r="B52" s="169">
        <f t="shared" ref="B52:G52" si="16">B48+B49+B50+B51</f>
        <v>2</v>
      </c>
      <c r="C52" s="168">
        <f t="shared" si="16"/>
        <v>2.2000000000000002</v>
      </c>
      <c r="D52" s="168">
        <f t="shared" si="16"/>
        <v>622.5</v>
      </c>
      <c r="E52" s="168">
        <f t="shared" si="16"/>
        <v>622.5</v>
      </c>
      <c r="F52" s="168">
        <f t="shared" si="16"/>
        <v>0</v>
      </c>
      <c r="G52" s="168">
        <f t="shared" si="16"/>
        <v>0</v>
      </c>
      <c r="H52" s="162">
        <f>Арт!H60</f>
        <v>18110</v>
      </c>
      <c r="I52" s="169">
        <f t="shared" ref="I52:N52" si="17">I48+I49+I50+I51</f>
        <v>2</v>
      </c>
      <c r="J52" s="168">
        <f t="shared" si="17"/>
        <v>2.2000000000000002</v>
      </c>
      <c r="K52" s="168">
        <f t="shared" si="17"/>
        <v>622.5</v>
      </c>
      <c r="L52" s="168">
        <f t="shared" si="17"/>
        <v>622.5</v>
      </c>
      <c r="M52" s="168">
        <f t="shared" si="17"/>
        <v>0</v>
      </c>
      <c r="N52" s="168">
        <f t="shared" si="17"/>
        <v>0</v>
      </c>
      <c r="O52" s="210">
        <f t="shared" si="15"/>
        <v>18110.249965088675</v>
      </c>
      <c r="P52" s="165">
        <f>K52/1.302</f>
        <v>478.11059907834101</v>
      </c>
    </row>
    <row r="53" spans="1:16" ht="22.5" customHeight="1" x14ac:dyDescent="0.3">
      <c r="A53" s="385" t="s">
        <v>120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7"/>
      <c r="P53" s="170"/>
    </row>
    <row r="54" spans="1:16" ht="26.45" customHeight="1" x14ac:dyDescent="0.3">
      <c r="A54" s="161" t="s">
        <v>74</v>
      </c>
      <c r="B54" s="162">
        <f>Баг!B56</f>
        <v>0</v>
      </c>
      <c r="C54" s="162">
        <f>Баг!C56</f>
        <v>0</v>
      </c>
      <c r="D54" s="162">
        <f>Баг!D56</f>
        <v>0</v>
      </c>
      <c r="E54" s="162">
        <f>Баг!E56</f>
        <v>0</v>
      </c>
      <c r="F54" s="162">
        <f>Баг!F56</f>
        <v>0</v>
      </c>
      <c r="G54" s="162">
        <f>Баг!G56</f>
        <v>0</v>
      </c>
      <c r="H54" s="162" t="e">
        <f>Баг!H56</f>
        <v>#DIV/0!</v>
      </c>
      <c r="I54" s="162">
        <f>Баг!I56</f>
        <v>0</v>
      </c>
      <c r="J54" s="162">
        <f>Баг!J56</f>
        <v>0</v>
      </c>
      <c r="K54" s="162">
        <f>Баг!K56</f>
        <v>0</v>
      </c>
      <c r="L54" s="162">
        <f>Баг!L56</f>
        <v>0</v>
      </c>
      <c r="M54" s="162">
        <f>Баг!M56</f>
        <v>0</v>
      </c>
      <c r="N54" s="162">
        <f>Баг!N56</f>
        <v>0</v>
      </c>
      <c r="O54" s="210" t="e">
        <f>K54/J54/12/1.302*1000</f>
        <v>#DIV/0!</v>
      </c>
      <c r="P54" s="165">
        <f>K54/1.302</f>
        <v>0</v>
      </c>
    </row>
    <row r="55" spans="1:16" ht="56.25" x14ac:dyDescent="0.3">
      <c r="A55" s="161" t="s">
        <v>75</v>
      </c>
      <c r="B55" s="162">
        <f>Баг!B57</f>
        <v>0</v>
      </c>
      <c r="C55" s="162">
        <f>Баг!C57</f>
        <v>0</v>
      </c>
      <c r="D55" s="162">
        <f>Баг!D57</f>
        <v>0</v>
      </c>
      <c r="E55" s="162">
        <f>Баг!E57</f>
        <v>0</v>
      </c>
      <c r="F55" s="162">
        <f>Баг!F57</f>
        <v>0</v>
      </c>
      <c r="G55" s="162">
        <f>Баг!G57</f>
        <v>0</v>
      </c>
      <c r="H55" s="162" t="e">
        <f>Баг!H57</f>
        <v>#DIV/0!</v>
      </c>
      <c r="I55" s="162">
        <f>Баг!I57</f>
        <v>0</v>
      </c>
      <c r="J55" s="162">
        <f>Баг!J57</f>
        <v>0</v>
      </c>
      <c r="K55" s="162">
        <f>Баг!K57</f>
        <v>0</v>
      </c>
      <c r="L55" s="162">
        <f>Баг!L57</f>
        <v>0</v>
      </c>
      <c r="M55" s="162">
        <f>Баг!M57</f>
        <v>0</v>
      </c>
      <c r="N55" s="162">
        <f>Баг!N57</f>
        <v>0</v>
      </c>
      <c r="O55" s="210" t="e">
        <f t="shared" ref="O55:O58" si="18">K55/J55/12/1.302*1000</f>
        <v>#DIV/0!</v>
      </c>
      <c r="P55" s="165">
        <f>K55/1.302</f>
        <v>0</v>
      </c>
    </row>
    <row r="56" spans="1:16" ht="37.5" x14ac:dyDescent="0.3">
      <c r="A56" s="161" t="s">
        <v>76</v>
      </c>
      <c r="B56" s="162">
        <f>Баг!B58</f>
        <v>1</v>
      </c>
      <c r="C56" s="162">
        <f>Баг!C58</f>
        <v>0.5</v>
      </c>
      <c r="D56" s="162">
        <f>Баг!D58</f>
        <v>171.4</v>
      </c>
      <c r="E56" s="162">
        <f>Баг!E58</f>
        <v>171.4</v>
      </c>
      <c r="F56" s="162">
        <f>Баг!F58</f>
        <v>0</v>
      </c>
      <c r="G56" s="162">
        <f>Баг!G58</f>
        <v>0</v>
      </c>
      <c r="H56" s="162">
        <f>Баг!H58</f>
        <v>21941</v>
      </c>
      <c r="I56" s="162">
        <f>Баг!I58</f>
        <v>1</v>
      </c>
      <c r="J56" s="162">
        <f>Баг!J58</f>
        <v>0.5</v>
      </c>
      <c r="K56" s="162">
        <f>Баг!K58</f>
        <v>171.4</v>
      </c>
      <c r="L56" s="162">
        <f>Баг!L58</f>
        <v>171.4</v>
      </c>
      <c r="M56" s="162">
        <f>Баг!M58</f>
        <v>0</v>
      </c>
      <c r="N56" s="162">
        <f>Баг!N58</f>
        <v>0</v>
      </c>
      <c r="O56" s="210">
        <f t="shared" si="18"/>
        <v>21940.604198668712</v>
      </c>
      <c r="P56" s="165">
        <f>K56/1.302</f>
        <v>131.64362519201228</v>
      </c>
    </row>
    <row r="57" spans="1:16" ht="18.75" x14ac:dyDescent="0.3">
      <c r="A57" s="166" t="s">
        <v>77</v>
      </c>
      <c r="B57" s="162">
        <f>Баг!B59</f>
        <v>1</v>
      </c>
      <c r="C57" s="162">
        <f>Баг!C59</f>
        <v>0.4</v>
      </c>
      <c r="D57" s="162">
        <f>Баг!D59</f>
        <v>102.8</v>
      </c>
      <c r="E57" s="162">
        <f>Баг!E59</f>
        <v>102.8</v>
      </c>
      <c r="F57" s="162">
        <f>Баг!F59</f>
        <v>0</v>
      </c>
      <c r="G57" s="162">
        <f>Баг!G59</f>
        <v>0</v>
      </c>
      <c r="H57" s="162">
        <f>Баг!H59</f>
        <v>16449</v>
      </c>
      <c r="I57" s="162">
        <f>Баг!I59</f>
        <v>1</v>
      </c>
      <c r="J57" s="162">
        <f>Баг!J59</f>
        <v>0.4</v>
      </c>
      <c r="K57" s="162">
        <f>Баг!K59</f>
        <v>102.8</v>
      </c>
      <c r="L57" s="162">
        <f>Баг!L59</f>
        <v>102.8</v>
      </c>
      <c r="M57" s="162">
        <f>Баг!M59</f>
        <v>0</v>
      </c>
      <c r="N57" s="162">
        <f>Баг!N59</f>
        <v>0</v>
      </c>
      <c r="O57" s="210">
        <f t="shared" si="18"/>
        <v>16449.052739375322</v>
      </c>
      <c r="P57" s="165">
        <f>K57/1.302</f>
        <v>78.955453149001528</v>
      </c>
    </row>
    <row r="58" spans="1:16" ht="18.75" x14ac:dyDescent="0.3">
      <c r="A58" s="168" t="s">
        <v>78</v>
      </c>
      <c r="B58" s="169">
        <f t="shared" ref="B58:G58" si="19">B54+B55+B56+B57</f>
        <v>2</v>
      </c>
      <c r="C58" s="168">
        <f t="shared" si="19"/>
        <v>0.9</v>
      </c>
      <c r="D58" s="168">
        <f t="shared" si="19"/>
        <v>274.2</v>
      </c>
      <c r="E58" s="168">
        <f t="shared" si="19"/>
        <v>274.2</v>
      </c>
      <c r="F58" s="168">
        <f t="shared" si="19"/>
        <v>0</v>
      </c>
      <c r="G58" s="168">
        <f t="shared" si="19"/>
        <v>0</v>
      </c>
      <c r="H58" s="162">
        <f>Баг!H60</f>
        <v>19500</v>
      </c>
      <c r="I58" s="169">
        <f t="shared" ref="I58:N58" si="20">I54+I55+I56+I57</f>
        <v>2</v>
      </c>
      <c r="J58" s="168">
        <f t="shared" si="20"/>
        <v>0.9</v>
      </c>
      <c r="K58" s="168">
        <f t="shared" si="20"/>
        <v>274.2</v>
      </c>
      <c r="L58" s="168">
        <f t="shared" si="20"/>
        <v>274.2</v>
      </c>
      <c r="M58" s="168">
        <f t="shared" si="20"/>
        <v>0</v>
      </c>
      <c r="N58" s="168">
        <f t="shared" si="20"/>
        <v>0</v>
      </c>
      <c r="O58" s="210">
        <f t="shared" si="18"/>
        <v>19499.914661204981</v>
      </c>
      <c r="P58" s="165">
        <f>K58/1.302</f>
        <v>210.59907834101381</v>
      </c>
    </row>
    <row r="59" spans="1:16" ht="22.5" customHeight="1" x14ac:dyDescent="0.3">
      <c r="A59" s="385" t="s">
        <v>99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7"/>
      <c r="P59" s="170"/>
    </row>
    <row r="60" spans="1:16" ht="26.45" customHeight="1" x14ac:dyDescent="0.3">
      <c r="A60" s="161" t="s">
        <v>74</v>
      </c>
      <c r="B60" s="162">
        <f>Бал!B56</f>
        <v>0</v>
      </c>
      <c r="C60" s="162">
        <f>Бал!C56</f>
        <v>0</v>
      </c>
      <c r="D60" s="162">
        <f>Бал!D56</f>
        <v>0</v>
      </c>
      <c r="E60" s="162">
        <f>Бал!E56</f>
        <v>0</v>
      </c>
      <c r="F60" s="162">
        <f>Бал!F56</f>
        <v>0</v>
      </c>
      <c r="G60" s="162">
        <f>Бал!G56</f>
        <v>0</v>
      </c>
      <c r="H60" s="162" t="e">
        <f>Бал!H56</f>
        <v>#DIV/0!</v>
      </c>
      <c r="I60" s="162">
        <f>Бал!I56</f>
        <v>0</v>
      </c>
      <c r="J60" s="162">
        <f>Бал!J56</f>
        <v>0</v>
      </c>
      <c r="K60" s="162">
        <f>Бал!K56</f>
        <v>0</v>
      </c>
      <c r="L60" s="162">
        <f>Бал!L56</f>
        <v>0</v>
      </c>
      <c r="M60" s="162">
        <f>Бал!M56</f>
        <v>0</v>
      </c>
      <c r="N60" s="162">
        <f>Бал!N56</f>
        <v>0</v>
      </c>
      <c r="O60" s="210" t="e">
        <f>K60/J60/12/1.302*1000</f>
        <v>#DIV/0!</v>
      </c>
      <c r="P60" s="165">
        <f>K60/1.302</f>
        <v>0</v>
      </c>
    </row>
    <row r="61" spans="1:16" ht="56.25" x14ac:dyDescent="0.3">
      <c r="A61" s="161" t="s">
        <v>75</v>
      </c>
      <c r="B61" s="162">
        <f>Бал!B57</f>
        <v>0</v>
      </c>
      <c r="C61" s="162">
        <f>Бал!C57</f>
        <v>0</v>
      </c>
      <c r="D61" s="162">
        <f>Бал!D57</f>
        <v>0</v>
      </c>
      <c r="E61" s="162">
        <f>Бал!E57</f>
        <v>0</v>
      </c>
      <c r="F61" s="162">
        <f>Бал!F57</f>
        <v>0</v>
      </c>
      <c r="G61" s="162">
        <f>Бал!G57</f>
        <v>0</v>
      </c>
      <c r="H61" s="162" t="e">
        <f>Бал!H57</f>
        <v>#DIV/0!</v>
      </c>
      <c r="I61" s="162">
        <f>Бал!I57</f>
        <v>0</v>
      </c>
      <c r="J61" s="162">
        <f>Бал!J57</f>
        <v>0</v>
      </c>
      <c r="K61" s="162">
        <f>Бал!K57</f>
        <v>0</v>
      </c>
      <c r="L61" s="162">
        <f>Бал!L57</f>
        <v>0</v>
      </c>
      <c r="M61" s="162">
        <f>Бал!M57</f>
        <v>0</v>
      </c>
      <c r="N61" s="162">
        <f>Бал!N57</f>
        <v>0</v>
      </c>
      <c r="O61" s="210" t="e">
        <f t="shared" ref="O61:O64" si="21">K61/J61/12/1.302*1000</f>
        <v>#DIV/0!</v>
      </c>
      <c r="P61" s="165">
        <f>K61/1.302</f>
        <v>0</v>
      </c>
    </row>
    <row r="62" spans="1:16" ht="37.5" x14ac:dyDescent="0.3">
      <c r="A62" s="161" t="s">
        <v>76</v>
      </c>
      <c r="B62" s="162">
        <f>Бал!B58</f>
        <v>0.75</v>
      </c>
      <c r="C62" s="162">
        <f>Бал!C58</f>
        <v>1</v>
      </c>
      <c r="D62" s="162">
        <f>Бал!D58</f>
        <v>216.5</v>
      </c>
      <c r="E62" s="162">
        <f>Бал!E58</f>
        <v>216.5</v>
      </c>
      <c r="F62" s="162">
        <f>Бал!F58</f>
        <v>0</v>
      </c>
      <c r="G62" s="162">
        <f>Бал!G58</f>
        <v>0</v>
      </c>
      <c r="H62" s="162">
        <f>Бал!H58</f>
        <v>13857</v>
      </c>
      <c r="I62" s="162">
        <f>Бал!I58</f>
        <v>0.75</v>
      </c>
      <c r="J62" s="162">
        <f>Бал!J58</f>
        <v>1</v>
      </c>
      <c r="K62" s="162">
        <f>Бал!K58</f>
        <v>216.5</v>
      </c>
      <c r="L62" s="162">
        <f>Бал!L58</f>
        <v>216.5</v>
      </c>
      <c r="M62" s="162">
        <f>Бал!M58</f>
        <v>0</v>
      </c>
      <c r="N62" s="162">
        <f>Бал!N58</f>
        <v>0</v>
      </c>
      <c r="O62" s="210">
        <f t="shared" si="21"/>
        <v>13856.88684075781</v>
      </c>
      <c r="P62" s="165">
        <f>K62/1.302</f>
        <v>166.28264208909368</v>
      </c>
    </row>
    <row r="63" spans="1:16" ht="18.75" x14ac:dyDescent="0.3">
      <c r="A63" s="166" t="s">
        <v>77</v>
      </c>
      <c r="B63" s="162">
        <f>Бал!B59</f>
        <v>1.75</v>
      </c>
      <c r="C63" s="162">
        <f>Бал!C59</f>
        <v>1.5</v>
      </c>
      <c r="D63" s="162">
        <f>Бал!D59</f>
        <v>468.2</v>
      </c>
      <c r="E63" s="162">
        <f>Бал!E59</f>
        <v>468.2</v>
      </c>
      <c r="F63" s="162">
        <f>Бал!F59</f>
        <v>0</v>
      </c>
      <c r="G63" s="162">
        <f>Бал!G59</f>
        <v>0</v>
      </c>
      <c r="H63" s="162">
        <f>Бал!H59</f>
        <v>19978</v>
      </c>
      <c r="I63" s="162">
        <f>Бал!I59</f>
        <v>1.75</v>
      </c>
      <c r="J63" s="162">
        <f>Бал!J59</f>
        <v>1.5</v>
      </c>
      <c r="K63" s="162">
        <f>Бал!K59</f>
        <v>468.2</v>
      </c>
      <c r="L63" s="162">
        <f>Бал!L59</f>
        <v>468.2</v>
      </c>
      <c r="M63" s="162">
        <f>Бал!M59</f>
        <v>0</v>
      </c>
      <c r="N63" s="162">
        <f>Бал!N59</f>
        <v>0</v>
      </c>
      <c r="O63" s="210">
        <f t="shared" si="21"/>
        <v>19977.81191329578</v>
      </c>
      <c r="P63" s="165">
        <f>K63/1.302</f>
        <v>359.60061443932409</v>
      </c>
    </row>
    <row r="64" spans="1:16" ht="18.75" x14ac:dyDescent="0.3">
      <c r="A64" s="168" t="s">
        <v>78</v>
      </c>
      <c r="B64" s="169">
        <f t="shared" ref="B64:G64" si="22">B60+B61+B62+B63</f>
        <v>2.5</v>
      </c>
      <c r="C64" s="168">
        <f t="shared" si="22"/>
        <v>2.5</v>
      </c>
      <c r="D64" s="168">
        <f t="shared" si="22"/>
        <v>684.7</v>
      </c>
      <c r="E64" s="168">
        <f t="shared" si="22"/>
        <v>684.7</v>
      </c>
      <c r="F64" s="168">
        <f t="shared" si="22"/>
        <v>0</v>
      </c>
      <c r="G64" s="168">
        <f t="shared" si="22"/>
        <v>0</v>
      </c>
      <c r="H64" s="162">
        <f>Бал!H60</f>
        <v>17529</v>
      </c>
      <c r="I64" s="169">
        <f t="shared" ref="I64:N64" si="23">I60+I61+I62+I63</f>
        <v>2.5</v>
      </c>
      <c r="J64" s="168">
        <f t="shared" si="23"/>
        <v>2.5</v>
      </c>
      <c r="K64" s="168">
        <f t="shared" si="23"/>
        <v>684.7</v>
      </c>
      <c r="L64" s="168">
        <f t="shared" si="23"/>
        <v>684.7</v>
      </c>
      <c r="M64" s="168">
        <f t="shared" si="23"/>
        <v>0</v>
      </c>
      <c r="N64" s="168">
        <f t="shared" si="23"/>
        <v>0</v>
      </c>
      <c r="O64" s="210">
        <f t="shared" si="21"/>
        <v>17529.441884280594</v>
      </c>
      <c r="P64" s="165">
        <f>K64/1.302</f>
        <v>525.88325652841786</v>
      </c>
    </row>
    <row r="65" spans="1:16" ht="22.5" customHeight="1" x14ac:dyDescent="0.3">
      <c r="A65" s="385" t="s">
        <v>186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7"/>
      <c r="P65" s="170"/>
    </row>
    <row r="66" spans="1:16" ht="26.45" customHeight="1" x14ac:dyDescent="0.3">
      <c r="A66" s="161" t="s">
        <v>74</v>
      </c>
      <c r="B66" s="162">
        <f>Кам!B56</f>
        <v>0</v>
      </c>
      <c r="C66" s="162">
        <f>Кам!C56</f>
        <v>0</v>
      </c>
      <c r="D66" s="162">
        <f>Кам!D56</f>
        <v>0</v>
      </c>
      <c r="E66" s="162">
        <f>Кам!E56</f>
        <v>0</v>
      </c>
      <c r="F66" s="162">
        <f>Кам!F56</f>
        <v>0</v>
      </c>
      <c r="G66" s="162">
        <f>Кам!G56</f>
        <v>0</v>
      </c>
      <c r="H66" s="162" t="e">
        <f>Кам!H56</f>
        <v>#DIV/0!</v>
      </c>
      <c r="I66" s="162">
        <f>Кам!I56</f>
        <v>0</v>
      </c>
      <c r="J66" s="162">
        <f>Кам!J56</f>
        <v>0</v>
      </c>
      <c r="K66" s="162">
        <f>Кам!K56</f>
        <v>0</v>
      </c>
      <c r="L66" s="162">
        <f>Кам!L56</f>
        <v>0</v>
      </c>
      <c r="M66" s="162">
        <f>Кам!M56</f>
        <v>0</v>
      </c>
      <c r="N66" s="162">
        <f>Кам!N56</f>
        <v>0</v>
      </c>
      <c r="O66" s="210" t="e">
        <f>K66/J66/12/1.302*1000</f>
        <v>#DIV/0!</v>
      </c>
      <c r="P66" s="165">
        <f>K66/1.302</f>
        <v>0</v>
      </c>
    </row>
    <row r="67" spans="1:16" ht="56.25" x14ac:dyDescent="0.3">
      <c r="A67" s="161" t="s">
        <v>75</v>
      </c>
      <c r="B67" s="162">
        <f>Кам!B57</f>
        <v>0</v>
      </c>
      <c r="C67" s="162">
        <f>Кам!C57</f>
        <v>0</v>
      </c>
      <c r="D67" s="162">
        <f>Кам!D57</f>
        <v>0</v>
      </c>
      <c r="E67" s="162">
        <f>Кам!E57</f>
        <v>0</v>
      </c>
      <c r="F67" s="162">
        <f>Кам!F57</f>
        <v>0</v>
      </c>
      <c r="G67" s="162">
        <f>Кам!G57</f>
        <v>0</v>
      </c>
      <c r="H67" s="162" t="e">
        <f>Кам!H57</f>
        <v>#DIV/0!</v>
      </c>
      <c r="I67" s="162">
        <f>Кам!I57</f>
        <v>0</v>
      </c>
      <c r="J67" s="162">
        <f>Кам!J57</f>
        <v>0</v>
      </c>
      <c r="K67" s="162">
        <f>Кам!K57</f>
        <v>0</v>
      </c>
      <c r="L67" s="162">
        <f>Кам!L57</f>
        <v>0</v>
      </c>
      <c r="M67" s="162">
        <f>Кам!M57</f>
        <v>0</v>
      </c>
      <c r="N67" s="162">
        <f>Кам!N57</f>
        <v>0</v>
      </c>
      <c r="O67" s="210" t="e">
        <f t="shared" ref="O67:O70" si="24">K67/J67/12/1.302*1000</f>
        <v>#DIV/0!</v>
      </c>
      <c r="P67" s="165">
        <f>K67/1.302</f>
        <v>0</v>
      </c>
    </row>
    <row r="68" spans="1:16" ht="37.5" x14ac:dyDescent="0.3">
      <c r="A68" s="161" t="s">
        <v>76</v>
      </c>
      <c r="B68" s="162">
        <f>Кам!B58</f>
        <v>1.45</v>
      </c>
      <c r="C68" s="162">
        <f>Кам!C58</f>
        <v>1</v>
      </c>
      <c r="D68" s="162">
        <f>Кам!D58</f>
        <v>279.7</v>
      </c>
      <c r="E68" s="162">
        <f>Кам!E58</f>
        <v>279.7</v>
      </c>
      <c r="F68" s="162">
        <f>Кам!F58</f>
        <v>0</v>
      </c>
      <c r="G68" s="162">
        <f>Кам!G58</f>
        <v>0</v>
      </c>
      <c r="H68" s="162">
        <f>Кам!H58</f>
        <v>17902</v>
      </c>
      <c r="I68" s="162">
        <f>Кам!I58</f>
        <v>1.45</v>
      </c>
      <c r="J68" s="162">
        <f>Кам!J58</f>
        <v>1</v>
      </c>
      <c r="K68" s="162">
        <f>Кам!K58</f>
        <v>279.7</v>
      </c>
      <c r="L68" s="162">
        <f>Кам!L58</f>
        <v>279.7</v>
      </c>
      <c r="M68" s="162">
        <f>Кам!M58</f>
        <v>0</v>
      </c>
      <c r="N68" s="162">
        <f>Кам!N58</f>
        <v>0</v>
      </c>
      <c r="O68" s="210">
        <f t="shared" si="24"/>
        <v>17901.945724526369</v>
      </c>
      <c r="P68" s="165">
        <f>K68/1.302</f>
        <v>214.82334869431642</v>
      </c>
    </row>
    <row r="69" spans="1:16" ht="18.75" x14ac:dyDescent="0.3">
      <c r="A69" s="166" t="s">
        <v>77</v>
      </c>
      <c r="B69" s="162">
        <f>Кам!B59</f>
        <v>1.75</v>
      </c>
      <c r="C69" s="162">
        <f>Кам!C59</f>
        <v>2.7</v>
      </c>
      <c r="D69" s="162">
        <f>Кам!D59</f>
        <v>495.1</v>
      </c>
      <c r="E69" s="162">
        <f>Кам!E59</f>
        <v>495.1</v>
      </c>
      <c r="F69" s="162">
        <f>Кам!F59</f>
        <v>0</v>
      </c>
      <c r="G69" s="162">
        <f>Кам!G59</f>
        <v>0</v>
      </c>
      <c r="H69" s="162">
        <f>Кам!H59</f>
        <v>11736</v>
      </c>
      <c r="I69" s="162">
        <f>Кам!I59</f>
        <v>1.75</v>
      </c>
      <c r="J69" s="162">
        <f>Кам!J59</f>
        <v>2.7</v>
      </c>
      <c r="K69" s="162">
        <f>Кам!K59</f>
        <v>495.1</v>
      </c>
      <c r="L69" s="162">
        <f>Кам!L59</f>
        <v>495.1</v>
      </c>
      <c r="M69" s="162">
        <f>Кам!M59</f>
        <v>0</v>
      </c>
      <c r="N69" s="162">
        <f>Кам!N59</f>
        <v>0</v>
      </c>
      <c r="O69" s="210">
        <f t="shared" si="24"/>
        <v>11736.45483681326</v>
      </c>
      <c r="P69" s="165">
        <f>K69/1.302</f>
        <v>380.26113671274965</v>
      </c>
    </row>
    <row r="70" spans="1:16" ht="18.75" x14ac:dyDescent="0.3">
      <c r="A70" s="168" t="s">
        <v>78</v>
      </c>
      <c r="B70" s="169">
        <f t="shared" ref="B70:G70" si="25">B66+B67+B68+B69</f>
        <v>3.2</v>
      </c>
      <c r="C70" s="168">
        <f t="shared" si="25"/>
        <v>3.7</v>
      </c>
      <c r="D70" s="168">
        <f t="shared" si="25"/>
        <v>774.8</v>
      </c>
      <c r="E70" s="168">
        <f t="shared" si="25"/>
        <v>774.8</v>
      </c>
      <c r="F70" s="168">
        <f t="shared" si="25"/>
        <v>0</v>
      </c>
      <c r="G70" s="168">
        <f t="shared" si="25"/>
        <v>0</v>
      </c>
      <c r="H70" s="162">
        <f>Кам!H60</f>
        <v>13403</v>
      </c>
      <c r="I70" s="169">
        <f t="shared" ref="I70:N70" si="26">I66+I67+I68+I69</f>
        <v>3.2</v>
      </c>
      <c r="J70" s="168">
        <f t="shared" si="26"/>
        <v>3.7</v>
      </c>
      <c r="K70" s="168">
        <f t="shared" si="26"/>
        <v>774.8</v>
      </c>
      <c r="L70" s="168">
        <f t="shared" si="26"/>
        <v>774.8</v>
      </c>
      <c r="M70" s="168">
        <f t="shared" si="26"/>
        <v>0</v>
      </c>
      <c r="N70" s="168">
        <f t="shared" si="26"/>
        <v>0</v>
      </c>
      <c r="O70" s="210">
        <f t="shared" si="24"/>
        <v>13402.80372538437</v>
      </c>
      <c r="P70" s="165">
        <f>K70/1.302</f>
        <v>595.08448540706604</v>
      </c>
    </row>
    <row r="71" spans="1:16" ht="22.5" customHeight="1" x14ac:dyDescent="0.3">
      <c r="A71" s="385" t="s">
        <v>100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7"/>
      <c r="P71" s="170"/>
    </row>
    <row r="72" spans="1:16" ht="26.45" customHeight="1" x14ac:dyDescent="0.3">
      <c r="A72" s="161" t="s">
        <v>74</v>
      </c>
      <c r="B72" s="162">
        <f>Ром!B56</f>
        <v>0</v>
      </c>
      <c r="C72" s="162">
        <f>Ром!C56</f>
        <v>0</v>
      </c>
      <c r="D72" s="162">
        <f>Ром!D56</f>
        <v>0</v>
      </c>
      <c r="E72" s="162">
        <f>Ром!E56</f>
        <v>0</v>
      </c>
      <c r="F72" s="162">
        <f>Ром!F56</f>
        <v>0</v>
      </c>
      <c r="G72" s="162">
        <f>Ром!G56</f>
        <v>0</v>
      </c>
      <c r="H72" s="162" t="e">
        <f>Ром!H56</f>
        <v>#DIV/0!</v>
      </c>
      <c r="I72" s="162">
        <f>Ром!I56</f>
        <v>0</v>
      </c>
      <c r="J72" s="162">
        <f>Ром!J56</f>
        <v>0</v>
      </c>
      <c r="K72" s="162">
        <f>Ром!K56</f>
        <v>0</v>
      </c>
      <c r="L72" s="162">
        <f>Ром!L56</f>
        <v>0</v>
      </c>
      <c r="M72" s="162">
        <f>Ром!M56</f>
        <v>0</v>
      </c>
      <c r="N72" s="162">
        <f>Ром!N56</f>
        <v>0</v>
      </c>
      <c r="O72" s="210" t="e">
        <f>K72/J72/12/1.302*1000</f>
        <v>#DIV/0!</v>
      </c>
      <c r="P72" s="165">
        <f>K72/1.302</f>
        <v>0</v>
      </c>
    </row>
    <row r="73" spans="1:16" ht="56.25" x14ac:dyDescent="0.3">
      <c r="A73" s="161" t="s">
        <v>75</v>
      </c>
      <c r="B73" s="162">
        <f>Ром!B57</f>
        <v>0</v>
      </c>
      <c r="C73" s="162">
        <f>Ром!C57</f>
        <v>0</v>
      </c>
      <c r="D73" s="162">
        <f>Ром!D57</f>
        <v>0</v>
      </c>
      <c r="E73" s="162">
        <f>Ром!E57</f>
        <v>0</v>
      </c>
      <c r="F73" s="162">
        <f>Ром!F57</f>
        <v>0</v>
      </c>
      <c r="G73" s="162">
        <f>Ром!G57</f>
        <v>0</v>
      </c>
      <c r="H73" s="162" t="e">
        <f>Ром!H57</f>
        <v>#DIV/0!</v>
      </c>
      <c r="I73" s="162">
        <f>Ром!I57</f>
        <v>0</v>
      </c>
      <c r="J73" s="162">
        <f>Ром!J57</f>
        <v>0</v>
      </c>
      <c r="K73" s="162">
        <f>Ром!K57</f>
        <v>0</v>
      </c>
      <c r="L73" s="162">
        <f>Ром!L57</f>
        <v>0</v>
      </c>
      <c r="M73" s="162">
        <f>Ром!M57</f>
        <v>0</v>
      </c>
      <c r="N73" s="162">
        <f>Ром!N57</f>
        <v>0</v>
      </c>
      <c r="O73" s="210" t="e">
        <f t="shared" ref="O73:O76" si="27">K73/J73/12/1.302*1000</f>
        <v>#DIV/0!</v>
      </c>
      <c r="P73" s="165">
        <f>K73/1.302</f>
        <v>0</v>
      </c>
    </row>
    <row r="74" spans="1:16" ht="37.5" x14ac:dyDescent="0.3">
      <c r="A74" s="161" t="s">
        <v>76</v>
      </c>
      <c r="B74" s="162">
        <f>Ром!B58</f>
        <v>2</v>
      </c>
      <c r="C74" s="162">
        <f>Ром!C58</f>
        <v>1.5</v>
      </c>
      <c r="D74" s="162">
        <f>Ром!D58</f>
        <v>477.4</v>
      </c>
      <c r="E74" s="162">
        <f>Ром!E58</f>
        <v>477.4</v>
      </c>
      <c r="F74" s="162">
        <f>Ром!F58</f>
        <v>0</v>
      </c>
      <c r="G74" s="162">
        <f>Ром!G58</f>
        <v>0</v>
      </c>
      <c r="H74" s="162">
        <f>Ром!H58</f>
        <v>20370</v>
      </c>
      <c r="I74" s="162">
        <f>Ром!I58</f>
        <v>2</v>
      </c>
      <c r="J74" s="162">
        <f>Ром!J58</f>
        <v>1.5</v>
      </c>
      <c r="K74" s="162">
        <f>Ром!K58</f>
        <v>477.4</v>
      </c>
      <c r="L74" s="162">
        <f>Ром!L58</f>
        <v>477.4</v>
      </c>
      <c r="M74" s="162">
        <f>Ром!M58</f>
        <v>0</v>
      </c>
      <c r="N74" s="162">
        <f>Ром!N58</f>
        <v>0</v>
      </c>
      <c r="O74" s="210">
        <f t="shared" si="27"/>
        <v>20370.370370370369</v>
      </c>
      <c r="P74" s="165">
        <f>K74/1.302</f>
        <v>366.66666666666663</v>
      </c>
    </row>
    <row r="75" spans="1:16" ht="18.75" x14ac:dyDescent="0.3">
      <c r="A75" s="166" t="s">
        <v>77</v>
      </c>
      <c r="B75" s="162">
        <f>Ром!B59</f>
        <v>4.5</v>
      </c>
      <c r="C75" s="162">
        <f>Ром!C59</f>
        <v>4.0999999999999996</v>
      </c>
      <c r="D75" s="162">
        <f>Ром!D59</f>
        <v>1081.5</v>
      </c>
      <c r="E75" s="162">
        <f>Ром!E59</f>
        <v>1081.5</v>
      </c>
      <c r="F75" s="162">
        <f>Ром!F59</f>
        <v>0</v>
      </c>
      <c r="G75" s="162">
        <f>Ром!G59</f>
        <v>0</v>
      </c>
      <c r="H75" s="162">
        <f>Ром!H59</f>
        <v>16883</v>
      </c>
      <c r="I75" s="162">
        <f>Ром!I59</f>
        <v>4.5</v>
      </c>
      <c r="J75" s="162">
        <f>Ром!J59</f>
        <v>4.0999999999999996</v>
      </c>
      <c r="K75" s="162">
        <f>Ром!K59</f>
        <v>1081.5</v>
      </c>
      <c r="L75" s="162">
        <f>Ром!L59</f>
        <v>1081.5</v>
      </c>
      <c r="M75" s="162">
        <f>Ром!M59</f>
        <v>0</v>
      </c>
      <c r="N75" s="162">
        <f>Ром!N59</f>
        <v>0</v>
      </c>
      <c r="O75" s="210">
        <f t="shared" si="27"/>
        <v>16883.031733543143</v>
      </c>
      <c r="P75" s="165">
        <f>K75/1.302</f>
        <v>830.64516129032256</v>
      </c>
    </row>
    <row r="76" spans="1:16" ht="18.75" x14ac:dyDescent="0.3">
      <c r="A76" s="168" t="s">
        <v>78</v>
      </c>
      <c r="B76" s="169">
        <f t="shared" ref="B76:G76" si="28">B72+B73+B74+B75</f>
        <v>6.5</v>
      </c>
      <c r="C76" s="168">
        <f t="shared" si="28"/>
        <v>5.6</v>
      </c>
      <c r="D76" s="168">
        <f t="shared" si="28"/>
        <v>1558.9</v>
      </c>
      <c r="E76" s="168">
        <f t="shared" si="28"/>
        <v>1558.9</v>
      </c>
      <c r="F76" s="168">
        <f t="shared" si="28"/>
        <v>0</v>
      </c>
      <c r="G76" s="168">
        <f t="shared" si="28"/>
        <v>0</v>
      </c>
      <c r="H76" s="162">
        <f>Ром!H60</f>
        <v>17817</v>
      </c>
      <c r="I76" s="169">
        <f t="shared" ref="I76:N76" si="29">I72+I73+I74+I75</f>
        <v>6.5</v>
      </c>
      <c r="J76" s="168">
        <f t="shared" si="29"/>
        <v>5.6</v>
      </c>
      <c r="K76" s="168">
        <f t="shared" si="29"/>
        <v>1558.9</v>
      </c>
      <c r="L76" s="168">
        <f t="shared" si="29"/>
        <v>1558.9</v>
      </c>
      <c r="M76" s="168">
        <f t="shared" si="29"/>
        <v>0</v>
      </c>
      <c r="N76" s="168">
        <f t="shared" si="29"/>
        <v>0</v>
      </c>
      <c r="O76" s="210">
        <f t="shared" si="27"/>
        <v>17817.140296979007</v>
      </c>
      <c r="P76" s="165">
        <f>K76/1.302</f>
        <v>1197.3118279569892</v>
      </c>
    </row>
    <row r="77" spans="1:16" ht="22.5" customHeight="1" x14ac:dyDescent="0.3">
      <c r="A77" s="385" t="s">
        <v>101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7"/>
      <c r="P77" s="170"/>
    </row>
    <row r="78" spans="1:16" ht="26.45" customHeight="1" x14ac:dyDescent="0.3">
      <c r="A78" s="161" t="s">
        <v>74</v>
      </c>
      <c r="B78" s="162">
        <f>Сал!B56</f>
        <v>0</v>
      </c>
      <c r="C78" s="162">
        <f>Сал!C56</f>
        <v>0</v>
      </c>
      <c r="D78" s="162">
        <f>Сал!D56</f>
        <v>0</v>
      </c>
      <c r="E78" s="162">
        <f>Сал!E56</f>
        <v>0</v>
      </c>
      <c r="F78" s="162">
        <f>Сал!F56</f>
        <v>0</v>
      </c>
      <c r="G78" s="162">
        <f>Сал!G56</f>
        <v>0</v>
      </c>
      <c r="H78" s="162" t="e">
        <f>Сал!H56</f>
        <v>#DIV/0!</v>
      </c>
      <c r="I78" s="162">
        <f>Сал!I56</f>
        <v>0</v>
      </c>
      <c r="J78" s="162">
        <f>Сал!J56</f>
        <v>0</v>
      </c>
      <c r="K78" s="162">
        <f>Сал!K56</f>
        <v>0</v>
      </c>
      <c r="L78" s="162">
        <f>Сал!L56</f>
        <v>0</v>
      </c>
      <c r="M78" s="162">
        <f>Сал!M56</f>
        <v>0</v>
      </c>
      <c r="N78" s="162">
        <f>Сал!N56</f>
        <v>0</v>
      </c>
      <c r="O78" s="210" t="e">
        <f>K78/J78/12/1.302*1000</f>
        <v>#DIV/0!</v>
      </c>
      <c r="P78" s="165">
        <f>K78/1.302</f>
        <v>0</v>
      </c>
    </row>
    <row r="79" spans="1:16" ht="56.25" x14ac:dyDescent="0.3">
      <c r="A79" s="161" t="s">
        <v>75</v>
      </c>
      <c r="B79" s="162">
        <f>Сал!B57</f>
        <v>0</v>
      </c>
      <c r="C79" s="162">
        <f>Сал!C57</f>
        <v>0</v>
      </c>
      <c r="D79" s="162">
        <f>Сал!D57</f>
        <v>0</v>
      </c>
      <c r="E79" s="162">
        <f>Сал!E57</f>
        <v>0</v>
      </c>
      <c r="F79" s="162">
        <f>Сал!F57</f>
        <v>0</v>
      </c>
      <c r="G79" s="162">
        <f>Сал!G57</f>
        <v>0</v>
      </c>
      <c r="H79" s="162" t="e">
        <f>Сал!H57</f>
        <v>#DIV/0!</v>
      </c>
      <c r="I79" s="162">
        <f>Сал!I57</f>
        <v>0</v>
      </c>
      <c r="J79" s="162">
        <f>Сал!J57</f>
        <v>0</v>
      </c>
      <c r="K79" s="162">
        <f>Сал!K57</f>
        <v>0</v>
      </c>
      <c r="L79" s="162">
        <f>Сал!L57</f>
        <v>0</v>
      </c>
      <c r="M79" s="162">
        <f>Сал!M57</f>
        <v>0</v>
      </c>
      <c r="N79" s="162">
        <f>Сал!N57</f>
        <v>0</v>
      </c>
      <c r="O79" s="210" t="e">
        <f t="shared" ref="O79:O82" si="30">K79/J79/12/1.302*1000</f>
        <v>#DIV/0!</v>
      </c>
      <c r="P79" s="165">
        <f>K79/1.302</f>
        <v>0</v>
      </c>
    </row>
    <row r="80" spans="1:16" ht="37.5" x14ac:dyDescent="0.3">
      <c r="A80" s="161" t="s">
        <v>76</v>
      </c>
      <c r="B80" s="162">
        <f>Сал!B58</f>
        <v>2</v>
      </c>
      <c r="C80" s="162">
        <f>Сал!C58</f>
        <v>2</v>
      </c>
      <c r="D80" s="162">
        <f>Сал!D58</f>
        <v>346</v>
      </c>
      <c r="E80" s="162">
        <f>Сал!E58</f>
        <v>346</v>
      </c>
      <c r="F80" s="162">
        <f>Сал!F58</f>
        <v>0</v>
      </c>
      <c r="G80" s="162">
        <f>Сал!G58</f>
        <v>0</v>
      </c>
      <c r="H80" s="162">
        <f>Сал!H58</f>
        <v>11073</v>
      </c>
      <c r="I80" s="162">
        <f>Сал!I58</f>
        <v>2</v>
      </c>
      <c r="J80" s="162">
        <f>Сал!J58</f>
        <v>2</v>
      </c>
      <c r="K80" s="162">
        <f>Сал!K58</f>
        <v>346</v>
      </c>
      <c r="L80" s="162">
        <f>Сал!L58</f>
        <v>346</v>
      </c>
      <c r="M80" s="162">
        <f>Сал!M58</f>
        <v>0</v>
      </c>
      <c r="N80" s="162">
        <f>Сал!N58</f>
        <v>0</v>
      </c>
      <c r="O80" s="210">
        <f t="shared" si="30"/>
        <v>11072.708653353815</v>
      </c>
      <c r="P80" s="165">
        <f>K80/1.302</f>
        <v>265.74500768049154</v>
      </c>
    </row>
    <row r="81" spans="1:16" ht="18.75" x14ac:dyDescent="0.3">
      <c r="A81" s="166" t="s">
        <v>77</v>
      </c>
      <c r="B81" s="162">
        <f>Сал!B59</f>
        <v>2</v>
      </c>
      <c r="C81" s="162">
        <f>Сал!C59</f>
        <v>2.2000000000000002</v>
      </c>
      <c r="D81" s="162">
        <f>Сал!D59</f>
        <v>723.2</v>
      </c>
      <c r="E81" s="162">
        <f>Сал!E59</f>
        <v>723.2</v>
      </c>
      <c r="F81" s="162">
        <f>Сал!F59</f>
        <v>0</v>
      </c>
      <c r="G81" s="162">
        <f>Сал!G59</f>
        <v>0</v>
      </c>
      <c r="H81" s="162">
        <f>Сал!H59</f>
        <v>21040</v>
      </c>
      <c r="I81" s="162">
        <f>Сал!I59</f>
        <v>2</v>
      </c>
      <c r="J81" s="162">
        <f>Сал!J59</f>
        <v>2.2000000000000002</v>
      </c>
      <c r="K81" s="162">
        <f>Сал!K59</f>
        <v>723.2</v>
      </c>
      <c r="L81" s="162">
        <f>Сал!L59</f>
        <v>723.2</v>
      </c>
      <c r="M81" s="162">
        <f>Сал!M59</f>
        <v>0</v>
      </c>
      <c r="N81" s="162">
        <f>Сал!N59</f>
        <v>0</v>
      </c>
      <c r="O81" s="210">
        <f t="shared" si="30"/>
        <v>21039.892007633942</v>
      </c>
      <c r="P81" s="165">
        <f>K81/1.302</f>
        <v>555.45314900153608</v>
      </c>
    </row>
    <row r="82" spans="1:16" ht="18.75" x14ac:dyDescent="0.3">
      <c r="A82" s="168" t="s">
        <v>78</v>
      </c>
      <c r="B82" s="169">
        <f t="shared" ref="B82:G82" si="31">B78+B79+B80+B81</f>
        <v>4</v>
      </c>
      <c r="C82" s="168">
        <f t="shared" si="31"/>
        <v>4.2</v>
      </c>
      <c r="D82" s="168">
        <f t="shared" si="31"/>
        <v>1069.2</v>
      </c>
      <c r="E82" s="168">
        <f t="shared" si="31"/>
        <v>1069.2</v>
      </c>
      <c r="F82" s="168">
        <f t="shared" si="31"/>
        <v>0</v>
      </c>
      <c r="G82" s="168">
        <f t="shared" si="31"/>
        <v>0</v>
      </c>
      <c r="H82" s="162">
        <f>Сал!H60</f>
        <v>16294</v>
      </c>
      <c r="I82" s="169">
        <f t="shared" ref="I82:N82" si="32">I78+I79+I80+I81</f>
        <v>4</v>
      </c>
      <c r="J82" s="168">
        <f t="shared" si="32"/>
        <v>4.2</v>
      </c>
      <c r="K82" s="168">
        <f t="shared" si="32"/>
        <v>1069.2</v>
      </c>
      <c r="L82" s="168">
        <f t="shared" si="32"/>
        <v>1069.2</v>
      </c>
      <c r="M82" s="168">
        <f t="shared" si="32"/>
        <v>0</v>
      </c>
      <c r="N82" s="168">
        <f t="shared" si="32"/>
        <v>0</v>
      </c>
      <c r="O82" s="210">
        <f t="shared" si="30"/>
        <v>16293.614219881501</v>
      </c>
      <c r="P82" s="165">
        <f>K82/1.302</f>
        <v>821.19815668202762</v>
      </c>
    </row>
    <row r="83" spans="1:16" ht="22.5" customHeight="1" x14ac:dyDescent="0.3">
      <c r="A83" s="385" t="s">
        <v>121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7"/>
      <c r="P83" s="170"/>
    </row>
    <row r="84" spans="1:16" ht="26.45" customHeight="1" x14ac:dyDescent="0.3">
      <c r="A84" s="161" t="s">
        <v>74</v>
      </c>
      <c r="B84" s="162">
        <f>Ст.Сурк!B56</f>
        <v>0</v>
      </c>
      <c r="C84" s="162">
        <f>Ст.Сурк!C56</f>
        <v>0</v>
      </c>
      <c r="D84" s="162">
        <f>Ст.Сурк!D56</f>
        <v>0</v>
      </c>
      <c r="E84" s="162">
        <f>Ст.Сурк!E56</f>
        <v>0</v>
      </c>
      <c r="F84" s="162">
        <f>Ст.Сурк!F56</f>
        <v>0</v>
      </c>
      <c r="G84" s="162">
        <f>Ст.Сурк!G56</f>
        <v>0</v>
      </c>
      <c r="H84" s="162" t="e">
        <f>Ст.Сурк!H56</f>
        <v>#DIV/0!</v>
      </c>
      <c r="I84" s="162">
        <f>Ст.Сурк!I56</f>
        <v>0</v>
      </c>
      <c r="J84" s="162">
        <f>Ст.Сурк!J56</f>
        <v>0</v>
      </c>
      <c r="K84" s="162">
        <f>Ст.Сурк!K56</f>
        <v>0</v>
      </c>
      <c r="L84" s="162">
        <f>Ст.Сурк!L56</f>
        <v>0</v>
      </c>
      <c r="M84" s="162">
        <f>Ст.Сурк!M56</f>
        <v>0</v>
      </c>
      <c r="N84" s="162">
        <f>Ст.Сурк!N56</f>
        <v>0</v>
      </c>
      <c r="O84" s="210" t="e">
        <f>K84/J84/12/1.302*1000</f>
        <v>#DIV/0!</v>
      </c>
      <c r="P84" s="165">
        <f>K84/1.302</f>
        <v>0</v>
      </c>
    </row>
    <row r="85" spans="1:16" ht="56.25" x14ac:dyDescent="0.3">
      <c r="A85" s="161" t="s">
        <v>75</v>
      </c>
      <c r="B85" s="162">
        <f>Ст.Сурк!B57</f>
        <v>0</v>
      </c>
      <c r="C85" s="162">
        <f>Ст.Сурк!C57</f>
        <v>0</v>
      </c>
      <c r="D85" s="162">
        <f>Ст.Сурк!D57</f>
        <v>0</v>
      </c>
      <c r="E85" s="162">
        <f>Ст.Сурк!E57</f>
        <v>0</v>
      </c>
      <c r="F85" s="162">
        <f>Ст.Сурк!F57</f>
        <v>0</v>
      </c>
      <c r="G85" s="162">
        <f>Ст.Сурк!G57</f>
        <v>0</v>
      </c>
      <c r="H85" s="162" t="e">
        <f>Ст.Сурк!H57</f>
        <v>#DIV/0!</v>
      </c>
      <c r="I85" s="162">
        <f>Ст.Сурк!I57</f>
        <v>0</v>
      </c>
      <c r="J85" s="162">
        <f>Ст.Сурк!J57</f>
        <v>0</v>
      </c>
      <c r="K85" s="162">
        <f>Ст.Сурк!K57</f>
        <v>0</v>
      </c>
      <c r="L85" s="162">
        <f>Ст.Сурк!L57</f>
        <v>0</v>
      </c>
      <c r="M85" s="162">
        <f>Ст.Сурк!M57</f>
        <v>0</v>
      </c>
      <c r="N85" s="162">
        <f>Ст.Сурк!N57</f>
        <v>0</v>
      </c>
      <c r="O85" s="210" t="e">
        <f t="shared" ref="O85:O88" si="33">K85/J85/12/1.302*1000</f>
        <v>#DIV/0!</v>
      </c>
      <c r="P85" s="165">
        <f>K85/1.302</f>
        <v>0</v>
      </c>
    </row>
    <row r="86" spans="1:16" ht="37.5" x14ac:dyDescent="0.3">
      <c r="A86" s="161" t="s">
        <v>76</v>
      </c>
      <c r="B86" s="162">
        <f>Ст.Сурк!B58</f>
        <v>0</v>
      </c>
      <c r="C86" s="162">
        <f>Ст.Сурк!C58</f>
        <v>0</v>
      </c>
      <c r="D86" s="162">
        <f>Ст.Сурк!D58</f>
        <v>0</v>
      </c>
      <c r="E86" s="162">
        <f>Ст.Сурк!E58</f>
        <v>0</v>
      </c>
      <c r="F86" s="162">
        <f>Ст.Сурк!F58</f>
        <v>0</v>
      </c>
      <c r="G86" s="162">
        <f>Ст.Сурк!G58</f>
        <v>0</v>
      </c>
      <c r="H86" s="162" t="e">
        <f>Ст.Сурк!H58</f>
        <v>#DIV/0!</v>
      </c>
      <c r="I86" s="162">
        <f>Ст.Сурк!I58</f>
        <v>0</v>
      </c>
      <c r="J86" s="162">
        <f>Ст.Сурк!J58</f>
        <v>0</v>
      </c>
      <c r="K86" s="162">
        <f>Ст.Сурк!K58</f>
        <v>0</v>
      </c>
      <c r="L86" s="162">
        <f>Ст.Сурк!L58</f>
        <v>0</v>
      </c>
      <c r="M86" s="162">
        <f>Ст.Сурк!M58</f>
        <v>0</v>
      </c>
      <c r="N86" s="162">
        <f>Ст.Сурк!N58</f>
        <v>0</v>
      </c>
      <c r="O86" s="210" t="e">
        <f t="shared" si="33"/>
        <v>#DIV/0!</v>
      </c>
      <c r="P86" s="165">
        <f>K86/1.302</f>
        <v>0</v>
      </c>
    </row>
    <row r="87" spans="1:16" ht="18.75" x14ac:dyDescent="0.3">
      <c r="A87" s="166" t="s">
        <v>77</v>
      </c>
      <c r="B87" s="162">
        <f>Ст.Сурк!B59</f>
        <v>0.1</v>
      </c>
      <c r="C87" s="162">
        <f>Ст.Сурк!C59</f>
        <v>0</v>
      </c>
      <c r="D87" s="162">
        <f>Ст.Сурк!D59</f>
        <v>0</v>
      </c>
      <c r="E87" s="162">
        <f>Ст.Сурк!E59</f>
        <v>0</v>
      </c>
      <c r="F87" s="162">
        <f>Ст.Сурк!F59</f>
        <v>0</v>
      </c>
      <c r="G87" s="162">
        <f>Ст.Сурк!G59</f>
        <v>0</v>
      </c>
      <c r="H87" s="162" t="e">
        <f>Ст.Сурк!H59</f>
        <v>#DIV/0!</v>
      </c>
      <c r="I87" s="162">
        <f>Ст.Сурк!I59</f>
        <v>0.1</v>
      </c>
      <c r="J87" s="162">
        <f>Ст.Сурк!J59</f>
        <v>0</v>
      </c>
      <c r="K87" s="162">
        <f>Ст.Сурк!K59</f>
        <v>0</v>
      </c>
      <c r="L87" s="162">
        <f>Ст.Сурк!L59</f>
        <v>0</v>
      </c>
      <c r="M87" s="162">
        <f>Ст.Сурк!M59</f>
        <v>0</v>
      </c>
      <c r="N87" s="162">
        <f>Ст.Сурк!N59</f>
        <v>0</v>
      </c>
      <c r="O87" s="210" t="e">
        <f t="shared" si="33"/>
        <v>#DIV/0!</v>
      </c>
      <c r="P87" s="165">
        <f>K87/1.302</f>
        <v>0</v>
      </c>
    </row>
    <row r="88" spans="1:16" ht="18.75" x14ac:dyDescent="0.3">
      <c r="A88" s="168" t="s">
        <v>78</v>
      </c>
      <c r="B88" s="169">
        <f t="shared" ref="B88:G88" si="34">B84+B85+B86+B87</f>
        <v>0.1</v>
      </c>
      <c r="C88" s="168">
        <f t="shared" si="34"/>
        <v>0</v>
      </c>
      <c r="D88" s="168">
        <f t="shared" si="34"/>
        <v>0</v>
      </c>
      <c r="E88" s="168">
        <f t="shared" si="34"/>
        <v>0</v>
      </c>
      <c r="F88" s="168">
        <f t="shared" si="34"/>
        <v>0</v>
      </c>
      <c r="G88" s="168">
        <f t="shared" si="34"/>
        <v>0</v>
      </c>
      <c r="H88" s="162" t="e">
        <f>Ст.Сурк!H60</f>
        <v>#DIV/0!</v>
      </c>
      <c r="I88" s="169">
        <f t="shared" ref="I88:N88" si="35">I84+I85+I86+I87</f>
        <v>0.1</v>
      </c>
      <c r="J88" s="168">
        <f t="shared" si="35"/>
        <v>0</v>
      </c>
      <c r="K88" s="168">
        <f t="shared" si="35"/>
        <v>0</v>
      </c>
      <c r="L88" s="168">
        <f t="shared" si="35"/>
        <v>0</v>
      </c>
      <c r="M88" s="168">
        <f t="shared" si="35"/>
        <v>0</v>
      </c>
      <c r="N88" s="168">
        <f t="shared" si="35"/>
        <v>0</v>
      </c>
      <c r="O88" s="210" t="e">
        <f t="shared" si="33"/>
        <v>#DIV/0!</v>
      </c>
      <c r="P88" s="165">
        <f>K88/1.302</f>
        <v>0</v>
      </c>
    </row>
    <row r="89" spans="1:16" ht="22.5" customHeight="1" x14ac:dyDescent="0.3">
      <c r="A89" s="385"/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7"/>
      <c r="P89" s="170"/>
    </row>
    <row r="90" spans="1:16" ht="26.45" customHeight="1" x14ac:dyDescent="0.3">
      <c r="A90" s="161" t="s">
        <v>74</v>
      </c>
      <c r="B90" s="162"/>
      <c r="C90" s="161"/>
      <c r="D90" s="163">
        <f>E90</f>
        <v>0</v>
      </c>
      <c r="E90" s="161"/>
      <c r="F90" s="163"/>
      <c r="G90" s="163"/>
      <c r="H90" s="164" t="e">
        <f>D90/C90/12/1.302*1000</f>
        <v>#DIV/0!</v>
      </c>
      <c r="I90" s="162">
        <f>B90</f>
        <v>0</v>
      </c>
      <c r="J90" s="162">
        <f>C90</f>
        <v>0</v>
      </c>
      <c r="K90" s="162">
        <f>L90</f>
        <v>0</v>
      </c>
      <c r="L90" s="162">
        <f>E90</f>
        <v>0</v>
      </c>
      <c r="M90" s="162"/>
      <c r="N90" s="162"/>
      <c r="O90" s="210" t="e">
        <f>K90/J90/12/1.302*1000</f>
        <v>#DIV/0!</v>
      </c>
      <c r="P90" s="165">
        <f>K90/1.302</f>
        <v>0</v>
      </c>
    </row>
    <row r="91" spans="1:16" ht="56.25" x14ac:dyDescent="0.3">
      <c r="A91" s="161" t="s">
        <v>75</v>
      </c>
      <c r="B91" s="162"/>
      <c r="C91" s="161"/>
      <c r="D91" s="163">
        <f>E91</f>
        <v>0</v>
      </c>
      <c r="E91" s="161"/>
      <c r="F91" s="163"/>
      <c r="G91" s="163"/>
      <c r="H91" s="164" t="e">
        <f t="shared" ref="H91:H94" si="36">D91/C91/12/1.302*1000</f>
        <v>#DIV/0!</v>
      </c>
      <c r="I91" s="162">
        <f t="shared" ref="I91:J93" si="37">B91</f>
        <v>0</v>
      </c>
      <c r="J91" s="162">
        <f t="shared" si="37"/>
        <v>0</v>
      </c>
      <c r="K91" s="162">
        <f>L91</f>
        <v>0</v>
      </c>
      <c r="L91" s="162">
        <f>E91</f>
        <v>0</v>
      </c>
      <c r="M91" s="162"/>
      <c r="N91" s="162"/>
      <c r="O91" s="210" t="e">
        <f t="shared" ref="O91:O94" si="38">K91/J91/12/1.302*1000</f>
        <v>#DIV/0!</v>
      </c>
      <c r="P91" s="165">
        <f>K91/1.302</f>
        <v>0</v>
      </c>
    </row>
    <row r="92" spans="1:16" ht="37.5" x14ac:dyDescent="0.3">
      <c r="A92" s="161" t="s">
        <v>76</v>
      </c>
      <c r="B92" s="162"/>
      <c r="C92" s="161"/>
      <c r="D92" s="163">
        <f>E92</f>
        <v>0</v>
      </c>
      <c r="E92" s="161"/>
      <c r="F92" s="163"/>
      <c r="G92" s="163"/>
      <c r="H92" s="164" t="e">
        <f t="shared" si="36"/>
        <v>#DIV/0!</v>
      </c>
      <c r="I92" s="162">
        <f t="shared" si="37"/>
        <v>0</v>
      </c>
      <c r="J92" s="162">
        <f t="shared" si="37"/>
        <v>0</v>
      </c>
      <c r="K92" s="162">
        <f>L92</f>
        <v>0</v>
      </c>
      <c r="L92" s="162">
        <f>E92</f>
        <v>0</v>
      </c>
      <c r="M92" s="162"/>
      <c r="N92" s="162"/>
      <c r="O92" s="210" t="e">
        <f t="shared" si="38"/>
        <v>#DIV/0!</v>
      </c>
      <c r="P92" s="165">
        <f>K92/1.302</f>
        <v>0</v>
      </c>
    </row>
    <row r="93" spans="1:16" ht="18.75" x14ac:dyDescent="0.3">
      <c r="A93" s="166" t="s">
        <v>77</v>
      </c>
      <c r="B93" s="167"/>
      <c r="C93" s="166"/>
      <c r="D93" s="163">
        <f>E93</f>
        <v>0</v>
      </c>
      <c r="E93" s="166"/>
      <c r="F93" s="163"/>
      <c r="G93" s="163"/>
      <c r="H93" s="164" t="e">
        <f t="shared" si="36"/>
        <v>#DIV/0!</v>
      </c>
      <c r="I93" s="162">
        <f t="shared" si="37"/>
        <v>0</v>
      </c>
      <c r="J93" s="162">
        <f t="shared" si="37"/>
        <v>0</v>
      </c>
      <c r="K93" s="162">
        <f>L93</f>
        <v>0</v>
      </c>
      <c r="L93" s="162">
        <f>E93</f>
        <v>0</v>
      </c>
      <c r="M93" s="162"/>
      <c r="N93" s="162"/>
      <c r="O93" s="210" t="e">
        <f t="shared" si="38"/>
        <v>#DIV/0!</v>
      </c>
      <c r="P93" s="165">
        <f>K93/1.302</f>
        <v>0</v>
      </c>
    </row>
    <row r="94" spans="1:16" ht="18.75" x14ac:dyDescent="0.3">
      <c r="A94" s="168" t="s">
        <v>78</v>
      </c>
      <c r="B94" s="169">
        <f t="shared" ref="B94:G94" si="39">B90+B91+B92+B93</f>
        <v>0</v>
      </c>
      <c r="C94" s="168">
        <f t="shared" si="39"/>
        <v>0</v>
      </c>
      <c r="D94" s="168">
        <f t="shared" si="39"/>
        <v>0</v>
      </c>
      <c r="E94" s="168">
        <f t="shared" si="39"/>
        <v>0</v>
      </c>
      <c r="F94" s="168">
        <f t="shared" si="39"/>
        <v>0</v>
      </c>
      <c r="G94" s="168">
        <f t="shared" si="39"/>
        <v>0</v>
      </c>
      <c r="H94" s="164" t="e">
        <f t="shared" si="36"/>
        <v>#DIV/0!</v>
      </c>
      <c r="I94" s="169">
        <f t="shared" ref="I94:N94" si="40">I90+I91+I92+I93</f>
        <v>0</v>
      </c>
      <c r="J94" s="168">
        <f t="shared" si="40"/>
        <v>0</v>
      </c>
      <c r="K94" s="168">
        <f t="shared" si="40"/>
        <v>0</v>
      </c>
      <c r="L94" s="168">
        <f t="shared" si="40"/>
        <v>0</v>
      </c>
      <c r="M94" s="168">
        <f t="shared" si="40"/>
        <v>0</v>
      </c>
      <c r="N94" s="168">
        <f t="shared" si="40"/>
        <v>0</v>
      </c>
      <c r="O94" s="210" t="e">
        <f t="shared" si="38"/>
        <v>#DIV/0!</v>
      </c>
      <c r="P94" s="165">
        <f>K94/1.302</f>
        <v>0</v>
      </c>
    </row>
    <row r="95" spans="1:16" ht="22.5" customHeight="1" x14ac:dyDescent="0.3">
      <c r="A95" s="385" t="s">
        <v>82</v>
      </c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7"/>
      <c r="P95" s="170"/>
    </row>
    <row r="96" spans="1:16" ht="26.45" customHeight="1" x14ac:dyDescent="0.3">
      <c r="A96" s="161" t="s">
        <v>74</v>
      </c>
      <c r="B96" s="163">
        <f>B12+B18+B24+B30+B36+B42+B48+B54+B60+B66+B72+B78+B84+B90</f>
        <v>0</v>
      </c>
      <c r="C96" s="161">
        <f>C12+C18+C24+C30+C36+C42+C48+C54+C60+C66+C72+C78+C84+C90</f>
        <v>0</v>
      </c>
      <c r="D96" s="161">
        <f>E96+F96+G96</f>
        <v>0</v>
      </c>
      <c r="E96" s="161">
        <f t="shared" ref="E96:G99" si="41">E12+E18+E24+E30+E36+E42+E48+E54+E60+E66+E72+E78+E84+E90</f>
        <v>0</v>
      </c>
      <c r="F96" s="161">
        <f t="shared" si="41"/>
        <v>0</v>
      </c>
      <c r="G96" s="161">
        <f t="shared" si="41"/>
        <v>0</v>
      </c>
      <c r="H96" s="164" t="e">
        <f>D96/C96/12/1.302*1000</f>
        <v>#DIV/0!</v>
      </c>
      <c r="I96" s="163">
        <f t="shared" ref="I96:N99" si="42">I12+I18+I24+I30+I36+I42+I48+I54+I60+I66+I72+I78+I84+I90</f>
        <v>0</v>
      </c>
      <c r="J96" s="161">
        <f t="shared" si="42"/>
        <v>0</v>
      </c>
      <c r="K96" s="161">
        <f t="shared" si="42"/>
        <v>0</v>
      </c>
      <c r="L96" s="161">
        <f t="shared" si="42"/>
        <v>0</v>
      </c>
      <c r="M96" s="161">
        <f t="shared" si="42"/>
        <v>0</v>
      </c>
      <c r="N96" s="161">
        <f t="shared" si="42"/>
        <v>0</v>
      </c>
      <c r="O96" s="210" t="e">
        <f>K96/J96/12/1.302*1000</f>
        <v>#DIV/0!</v>
      </c>
      <c r="P96" s="165">
        <f>K96/1.302</f>
        <v>0</v>
      </c>
    </row>
    <row r="97" spans="1:16" ht="56.25" x14ac:dyDescent="0.3">
      <c r="A97" s="161" t="s">
        <v>75</v>
      </c>
      <c r="B97" s="163">
        <f t="shared" ref="B97:C99" si="43">B13+B19+B25+B31+B37+B43+B49+B55+B61+B67+B73+B79+B85+B91</f>
        <v>2</v>
      </c>
      <c r="C97" s="161">
        <f t="shared" si="43"/>
        <v>2</v>
      </c>
      <c r="D97" s="161">
        <f>E97+F97+G97</f>
        <v>1706.8</v>
      </c>
      <c r="E97" s="161">
        <f t="shared" si="41"/>
        <v>1706.8</v>
      </c>
      <c r="F97" s="161">
        <f t="shared" si="41"/>
        <v>0</v>
      </c>
      <c r="G97" s="161">
        <f t="shared" si="41"/>
        <v>0</v>
      </c>
      <c r="H97" s="164">
        <f t="shared" ref="H97:H100" si="44">D97/C97/12/1.302*1000</f>
        <v>54621.095750127999</v>
      </c>
      <c r="I97" s="163">
        <f t="shared" si="42"/>
        <v>2</v>
      </c>
      <c r="J97" s="161">
        <f t="shared" si="42"/>
        <v>2</v>
      </c>
      <c r="K97" s="161">
        <f t="shared" si="42"/>
        <v>1706.8</v>
      </c>
      <c r="L97" s="161">
        <f t="shared" si="42"/>
        <v>1706.8</v>
      </c>
      <c r="M97" s="161">
        <f t="shared" si="42"/>
        <v>0</v>
      </c>
      <c r="N97" s="161">
        <f t="shared" si="42"/>
        <v>0</v>
      </c>
      <c r="O97" s="210">
        <f t="shared" ref="O97:O100" si="45">K97/J97/12/1.302*1000</f>
        <v>54621.095750127999</v>
      </c>
      <c r="P97" s="165">
        <f>K97/1.302</f>
        <v>1310.9062980030722</v>
      </c>
    </row>
    <row r="98" spans="1:16" ht="37.5" x14ac:dyDescent="0.3">
      <c r="A98" s="161" t="s">
        <v>76</v>
      </c>
      <c r="B98" s="163">
        <f t="shared" si="43"/>
        <v>32.099999999999994</v>
      </c>
      <c r="C98" s="161">
        <f t="shared" si="43"/>
        <v>31.099999999999998</v>
      </c>
      <c r="D98" s="161">
        <f>E98+F98+G98</f>
        <v>8186.6999999999989</v>
      </c>
      <c r="E98" s="161">
        <f t="shared" ref="E98" si="46">E14+E20+E26+E32+E38+E44+E50+E56+E62+E68+E74+E80+E86+E92</f>
        <v>8186.6999999999989</v>
      </c>
      <c r="F98" s="161">
        <f t="shared" si="41"/>
        <v>0</v>
      </c>
      <c r="G98" s="161">
        <f t="shared" si="41"/>
        <v>0</v>
      </c>
      <c r="H98" s="164">
        <f t="shared" si="44"/>
        <v>16848.30658744153</v>
      </c>
      <c r="I98" s="163">
        <f t="shared" si="42"/>
        <v>32.099999999999994</v>
      </c>
      <c r="J98" s="161">
        <f t="shared" si="42"/>
        <v>31.099999999999998</v>
      </c>
      <c r="K98" s="161">
        <f t="shared" si="42"/>
        <v>8186.6999999999989</v>
      </c>
      <c r="L98" s="161">
        <f t="shared" si="42"/>
        <v>8186.6999999999989</v>
      </c>
      <c r="M98" s="161">
        <f t="shared" si="42"/>
        <v>0</v>
      </c>
      <c r="N98" s="161">
        <f t="shared" si="42"/>
        <v>0</v>
      </c>
      <c r="O98" s="210">
        <f t="shared" si="45"/>
        <v>16848.30658744153</v>
      </c>
      <c r="P98" s="165">
        <f>K98/1.302</f>
        <v>6287.7880184331789</v>
      </c>
    </row>
    <row r="99" spans="1:16" ht="18.75" x14ac:dyDescent="0.3">
      <c r="A99" s="166" t="s">
        <v>77</v>
      </c>
      <c r="B99" s="163">
        <f t="shared" si="43"/>
        <v>40</v>
      </c>
      <c r="C99" s="161">
        <f t="shared" si="43"/>
        <v>37.9</v>
      </c>
      <c r="D99" s="161">
        <f>E99+F99+G99</f>
        <v>9415.8000000000029</v>
      </c>
      <c r="E99" s="161">
        <f t="shared" ref="E99" si="47">E15+E21+E27+E33+E39+E45+E51+E57+E63+E69+E75+E81+E87+E93</f>
        <v>9415.8000000000029</v>
      </c>
      <c r="F99" s="161">
        <f t="shared" si="41"/>
        <v>0</v>
      </c>
      <c r="G99" s="161">
        <f t="shared" si="41"/>
        <v>0</v>
      </c>
      <c r="H99" s="164">
        <f t="shared" si="44"/>
        <v>15901.049329426218</v>
      </c>
      <c r="I99" s="163">
        <f t="shared" si="42"/>
        <v>40</v>
      </c>
      <c r="J99" s="161">
        <f t="shared" si="42"/>
        <v>37.9</v>
      </c>
      <c r="K99" s="161">
        <f t="shared" si="42"/>
        <v>9415.8000000000029</v>
      </c>
      <c r="L99" s="161">
        <f t="shared" si="42"/>
        <v>9415.8000000000029</v>
      </c>
      <c r="M99" s="161">
        <f t="shared" si="42"/>
        <v>0</v>
      </c>
      <c r="N99" s="161">
        <f t="shared" si="42"/>
        <v>0</v>
      </c>
      <c r="O99" s="210">
        <f t="shared" si="45"/>
        <v>15901.049329426218</v>
      </c>
      <c r="P99" s="165">
        <f>K99/1.302</f>
        <v>7231.7972350230439</v>
      </c>
    </row>
    <row r="100" spans="1:16" ht="18.75" x14ac:dyDescent="0.3">
      <c r="A100" s="168" t="s">
        <v>78</v>
      </c>
      <c r="B100" s="172">
        <f t="shared" ref="B100:G100" si="48">B96+B97+B98+B99</f>
        <v>74.099999999999994</v>
      </c>
      <c r="C100" s="168">
        <f t="shared" si="48"/>
        <v>71</v>
      </c>
      <c r="D100" s="168">
        <f t="shared" si="48"/>
        <v>19309.300000000003</v>
      </c>
      <c r="E100" s="168">
        <f t="shared" si="48"/>
        <v>19309.300000000003</v>
      </c>
      <c r="F100" s="168">
        <f t="shared" si="48"/>
        <v>0</v>
      </c>
      <c r="G100" s="168">
        <f t="shared" si="48"/>
        <v>0</v>
      </c>
      <c r="H100" s="164">
        <f t="shared" si="44"/>
        <v>17406.680224717482</v>
      </c>
      <c r="I100" s="172">
        <f t="shared" ref="I100:N100" si="49">I96+I97+I98+I99</f>
        <v>74.099999999999994</v>
      </c>
      <c r="J100" s="168">
        <f t="shared" si="49"/>
        <v>71</v>
      </c>
      <c r="K100" s="168">
        <f t="shared" si="49"/>
        <v>19309.300000000003</v>
      </c>
      <c r="L100" s="168">
        <f t="shared" si="49"/>
        <v>19309.300000000003</v>
      </c>
      <c r="M100" s="168">
        <f t="shared" si="49"/>
        <v>0</v>
      </c>
      <c r="N100" s="168">
        <f t="shared" si="49"/>
        <v>0</v>
      </c>
      <c r="O100" s="210">
        <f t="shared" si="45"/>
        <v>17406.680224717482</v>
      </c>
      <c r="P100" s="165">
        <f>SUM(P96:P99)</f>
        <v>14830.491551459294</v>
      </c>
    </row>
    <row r="101" spans="1:16" ht="18.75" x14ac:dyDescent="0.3">
      <c r="A101" s="173"/>
      <c r="B101" s="174"/>
      <c r="C101" s="173"/>
      <c r="D101" s="173"/>
      <c r="E101" s="173"/>
      <c r="F101" s="173"/>
      <c r="G101" s="173"/>
      <c r="H101" s="175"/>
      <c r="I101" s="174"/>
      <c r="J101" s="173"/>
      <c r="K101" s="173"/>
      <c r="L101" s="173"/>
      <c r="M101" s="173"/>
      <c r="N101" s="173"/>
      <c r="O101" s="175"/>
    </row>
    <row r="103" spans="1:16" ht="63.95" customHeight="1" x14ac:dyDescent="0.3">
      <c r="A103" s="388" t="s">
        <v>165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</row>
    <row r="104" spans="1:16" ht="33.950000000000003" customHeight="1" x14ac:dyDescent="0.3">
      <c r="A104" s="388" t="s">
        <v>166</v>
      </c>
      <c r="B104" s="388"/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</row>
    <row r="108" spans="1:16" x14ac:dyDescent="0.25">
      <c r="A108" t="s">
        <v>124</v>
      </c>
      <c r="D108" t="s">
        <v>144</v>
      </c>
    </row>
    <row r="111" spans="1:16" x14ac:dyDescent="0.25">
      <c r="A111" t="s">
        <v>155</v>
      </c>
    </row>
  </sheetData>
  <mergeCells count="35">
    <mergeCell ref="A83:O83"/>
    <mergeCell ref="A89:O89"/>
    <mergeCell ref="A95:O95"/>
    <mergeCell ref="A103:O103"/>
    <mergeCell ref="A104:O104"/>
    <mergeCell ref="K8:K9"/>
    <mergeCell ref="L8:N8"/>
    <mergeCell ref="A77:O77"/>
    <mergeCell ref="A11:O11"/>
    <mergeCell ref="A17:O17"/>
    <mergeCell ref="A23:O23"/>
    <mergeCell ref="A29:O29"/>
    <mergeCell ref="A35:O35"/>
    <mergeCell ref="A41:O41"/>
    <mergeCell ref="A47:O47"/>
    <mergeCell ref="A53:O53"/>
    <mergeCell ref="A59:O59"/>
    <mergeCell ref="A65:O65"/>
    <mergeCell ref="A71:O71"/>
    <mergeCell ref="A1:O1"/>
    <mergeCell ref="A3:O3"/>
    <mergeCell ref="A4:O4"/>
    <mergeCell ref="A6:A9"/>
    <mergeCell ref="B6:H6"/>
    <mergeCell ref="I6:O6"/>
    <mergeCell ref="B7:B9"/>
    <mergeCell ref="C7:C9"/>
    <mergeCell ref="D7:G7"/>
    <mergeCell ref="H7:H9"/>
    <mergeCell ref="I7:I9"/>
    <mergeCell ref="J7:J9"/>
    <mergeCell ref="K7:N7"/>
    <mergeCell ref="O7:O9"/>
    <mergeCell ref="D8:D9"/>
    <mergeCell ref="E8:G8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10" zoomScale="75" zoomScaleNormal="100" zoomScaleSheetLayoutView="75" workbookViewId="0">
      <selection activeCell="J20" sqref="J20"/>
    </sheetView>
  </sheetViews>
  <sheetFormatPr defaultColWidth="14.85546875" defaultRowHeight="44.25" customHeight="1" x14ac:dyDescent="0.2"/>
  <cols>
    <col min="1" max="1" width="46.28515625" style="1" customWidth="1"/>
    <col min="2" max="2" width="9.42578125" style="1" bestFit="1" customWidth="1"/>
    <col min="3" max="3" width="13.28515625" style="1" bestFit="1" customWidth="1"/>
    <col min="4" max="4" width="15.140625" style="1" customWidth="1"/>
    <col min="5" max="5" width="14" style="1" customWidth="1"/>
    <col min="6" max="6" width="14.140625" style="1" customWidth="1"/>
    <col min="7" max="7" width="15.5703125" style="1" customWidth="1"/>
    <col min="8" max="8" width="13" style="1" customWidth="1"/>
    <col min="9" max="9" width="10.7109375" style="1" customWidth="1"/>
    <col min="10" max="10" width="11.5703125" style="1" customWidth="1"/>
    <col min="11" max="11" width="14.42578125" style="1" customWidth="1"/>
    <col min="12" max="12" width="13.140625" style="1" customWidth="1"/>
    <col min="13" max="13" width="15" style="1" customWidth="1"/>
    <col min="14" max="14" width="14.42578125" style="1" customWidth="1"/>
    <col min="15" max="15" width="11.7109375" style="1" customWidth="1"/>
    <col min="16" max="16384" width="14.85546875" style="1"/>
  </cols>
  <sheetData>
    <row r="1" spans="1:20" ht="44.25" customHeight="1" x14ac:dyDescent="0.25">
      <c r="A1" s="211"/>
      <c r="B1" s="211"/>
      <c r="C1" s="211"/>
      <c r="D1" s="211"/>
      <c r="E1" s="211"/>
      <c r="F1" s="211"/>
      <c r="G1" s="211"/>
      <c r="H1" s="91"/>
      <c r="I1" s="91"/>
      <c r="J1" s="91"/>
      <c r="K1" s="212" t="s">
        <v>0</v>
      </c>
      <c r="L1" s="211"/>
      <c r="M1" s="211"/>
      <c r="N1" s="211"/>
      <c r="O1" s="211"/>
    </row>
    <row r="2" spans="1:20" ht="44.25" customHeight="1" x14ac:dyDescent="0.25">
      <c r="A2" s="395" t="s">
        <v>192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211"/>
      <c r="M2" s="211"/>
      <c r="N2" s="211"/>
      <c r="O2" s="211"/>
    </row>
    <row r="3" spans="1:20" ht="44.25" customHeight="1" x14ac:dyDescent="0.25">
      <c r="A3" s="213" t="s">
        <v>1</v>
      </c>
      <c r="B3" s="396" t="s">
        <v>2</v>
      </c>
      <c r="C3" s="380" t="s">
        <v>3</v>
      </c>
      <c r="D3" s="380" t="s">
        <v>167</v>
      </c>
      <c r="E3" s="396" t="s">
        <v>168</v>
      </c>
      <c r="F3" s="396" t="s">
        <v>169</v>
      </c>
      <c r="G3" s="396" t="s">
        <v>4</v>
      </c>
      <c r="H3" s="358" t="s">
        <v>5</v>
      </c>
      <c r="I3" s="359"/>
      <c r="J3" s="359"/>
      <c r="K3" s="396" t="s">
        <v>6</v>
      </c>
      <c r="L3" s="211"/>
      <c r="M3" s="211"/>
      <c r="N3" s="211"/>
      <c r="O3" s="211"/>
    </row>
    <row r="4" spans="1:20" ht="44.25" customHeight="1" x14ac:dyDescent="0.25">
      <c r="A4" s="214">
        <v>12</v>
      </c>
      <c r="B4" s="397"/>
      <c r="C4" s="381"/>
      <c r="D4" s="381"/>
      <c r="E4" s="397"/>
      <c r="F4" s="397"/>
      <c r="G4" s="397"/>
      <c r="H4" s="331" t="s">
        <v>7</v>
      </c>
      <c r="I4" s="331" t="s">
        <v>170</v>
      </c>
      <c r="J4" s="331" t="s">
        <v>8</v>
      </c>
      <c r="K4" s="397"/>
      <c r="L4" s="211"/>
      <c r="M4" s="211" t="s">
        <v>174</v>
      </c>
      <c r="N4" s="211"/>
      <c r="O4" s="215"/>
      <c r="P4" s="6"/>
      <c r="Q4" s="6"/>
    </row>
    <row r="5" spans="1:20" ht="44.25" customHeight="1" x14ac:dyDescent="0.25">
      <c r="A5" s="216">
        <v>1</v>
      </c>
      <c r="B5" s="216">
        <v>2</v>
      </c>
      <c r="C5" s="216">
        <v>3</v>
      </c>
      <c r="D5" s="216">
        <v>4</v>
      </c>
      <c r="E5" s="216">
        <v>5</v>
      </c>
      <c r="F5" s="216">
        <v>6</v>
      </c>
      <c r="G5" s="25" t="s">
        <v>9</v>
      </c>
      <c r="H5" s="216">
        <v>8</v>
      </c>
      <c r="I5" s="216">
        <v>9</v>
      </c>
      <c r="J5" s="25">
        <v>10</v>
      </c>
      <c r="K5" s="25" t="s">
        <v>10</v>
      </c>
      <c r="L5" s="211"/>
      <c r="M5" s="211"/>
      <c r="N5" s="211"/>
      <c r="O5" s="211"/>
    </row>
    <row r="6" spans="1:20" ht="44.25" customHeight="1" x14ac:dyDescent="0.25">
      <c r="A6" s="217" t="s">
        <v>193</v>
      </c>
      <c r="B6" s="218">
        <v>1</v>
      </c>
      <c r="C6" s="219">
        <v>164.14</v>
      </c>
      <c r="D6" s="219">
        <v>164.14</v>
      </c>
      <c r="E6" s="220">
        <v>115.6</v>
      </c>
      <c r="F6" s="220">
        <v>98.2</v>
      </c>
      <c r="G6" s="221">
        <v>50893000</v>
      </c>
      <c r="H6" s="222">
        <v>38461733</v>
      </c>
      <c r="I6" s="222">
        <v>271733</v>
      </c>
      <c r="J6" s="223">
        <v>12159534</v>
      </c>
      <c r="K6" s="224">
        <v>43188</v>
      </c>
      <c r="L6" s="225"/>
      <c r="M6" s="226">
        <v>23.9</v>
      </c>
      <c r="N6" s="226"/>
      <c r="O6" s="225"/>
      <c r="P6" s="17"/>
      <c r="Q6" s="17"/>
      <c r="R6" s="19"/>
      <c r="S6" s="19"/>
      <c r="T6" s="17"/>
    </row>
    <row r="7" spans="1:20" ht="44.25" customHeight="1" x14ac:dyDescent="0.25">
      <c r="A7" s="211"/>
      <c r="B7" s="227"/>
      <c r="C7" s="227"/>
      <c r="D7" s="227"/>
      <c r="E7" s="227"/>
      <c r="F7" s="227"/>
      <c r="G7" s="227"/>
      <c r="H7" s="227"/>
      <c r="I7" s="227"/>
      <c r="J7" s="211"/>
      <c r="K7" s="211"/>
      <c r="L7" s="211"/>
      <c r="M7" s="228" t="s">
        <v>11</v>
      </c>
      <c r="N7" s="211"/>
      <c r="O7" s="211"/>
    </row>
    <row r="8" spans="1:20" ht="44.25" customHeight="1" x14ac:dyDescent="0.25">
      <c r="A8" s="395" t="s">
        <v>194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211"/>
      <c r="O8" s="211"/>
    </row>
    <row r="9" spans="1:20" ht="44.25" customHeight="1" x14ac:dyDescent="0.25">
      <c r="A9" s="213" t="s">
        <v>1</v>
      </c>
      <c r="B9" s="398" t="s">
        <v>12</v>
      </c>
      <c r="C9" s="399"/>
      <c r="D9" s="399"/>
      <c r="E9" s="399"/>
      <c r="F9" s="399"/>
      <c r="G9" s="399"/>
      <c r="H9" s="400" t="s">
        <v>13</v>
      </c>
      <c r="I9" s="401"/>
      <c r="J9" s="401"/>
      <c r="K9" s="401"/>
      <c r="L9" s="401"/>
      <c r="M9" s="402"/>
      <c r="N9" s="211"/>
      <c r="O9" s="211"/>
    </row>
    <row r="10" spans="1:20" ht="44.25" customHeight="1" x14ac:dyDescent="0.25">
      <c r="A10" s="214">
        <v>12</v>
      </c>
      <c r="B10" s="229" t="s">
        <v>14</v>
      </c>
      <c r="C10" s="229" t="s">
        <v>15</v>
      </c>
      <c r="D10" s="230" t="s">
        <v>168</v>
      </c>
      <c r="E10" s="231" t="s">
        <v>171</v>
      </c>
      <c r="F10" s="231" t="s">
        <v>16</v>
      </c>
      <c r="G10" s="231" t="s">
        <v>17</v>
      </c>
      <c r="H10" s="229" t="s">
        <v>14</v>
      </c>
      <c r="I10" s="229" t="s">
        <v>15</v>
      </c>
      <c r="J10" s="331" t="s">
        <v>18</v>
      </c>
      <c r="K10" s="321" t="s">
        <v>19</v>
      </c>
      <c r="L10" s="321" t="s">
        <v>20</v>
      </c>
      <c r="M10" s="321" t="s">
        <v>21</v>
      </c>
      <c r="N10" s="211"/>
      <c r="O10" s="211"/>
    </row>
    <row r="11" spans="1:20" ht="44.25" customHeight="1" x14ac:dyDescent="0.25">
      <c r="A11" s="321" t="s">
        <v>193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32" t="s">
        <v>22</v>
      </c>
      <c r="H11" s="24">
        <v>9</v>
      </c>
      <c r="I11" s="24">
        <v>10</v>
      </c>
      <c r="J11" s="25">
        <v>11</v>
      </c>
      <c r="K11" s="25">
        <v>12</v>
      </c>
      <c r="L11" s="233">
        <v>13</v>
      </c>
      <c r="M11" s="234" t="s">
        <v>23</v>
      </c>
      <c r="N11" s="211"/>
      <c r="O11" s="211"/>
    </row>
    <row r="12" spans="1:20" ht="44.25" customHeight="1" x14ac:dyDescent="0.25">
      <c r="A12" s="193" t="s">
        <v>24</v>
      </c>
      <c r="B12" s="201">
        <v>60.25</v>
      </c>
      <c r="C12" s="235">
        <v>60.25</v>
      </c>
      <c r="D12" s="202">
        <v>38.299999999999997</v>
      </c>
      <c r="E12" s="202">
        <v>38.299999999999997</v>
      </c>
      <c r="F12" s="236">
        <v>19005900</v>
      </c>
      <c r="G12" s="236">
        <v>41353</v>
      </c>
      <c r="H12" s="237"/>
      <c r="I12" s="237"/>
      <c r="J12" s="237"/>
      <c r="K12" s="237"/>
      <c r="L12" s="237"/>
      <c r="M12" s="237"/>
      <c r="N12" s="211"/>
      <c r="O12" s="211"/>
    </row>
    <row r="13" spans="1:20" ht="44.25" customHeight="1" x14ac:dyDescent="0.25">
      <c r="A13" s="193" t="s">
        <v>25</v>
      </c>
      <c r="B13" s="198">
        <v>0</v>
      </c>
      <c r="C13" s="235">
        <v>0</v>
      </c>
      <c r="D13" s="199">
        <v>0</v>
      </c>
      <c r="E13" s="205">
        <v>0</v>
      </c>
      <c r="F13" s="208">
        <v>0</v>
      </c>
      <c r="G13" s="209" t="e">
        <v>#DIV/0!</v>
      </c>
      <c r="H13" s="238"/>
      <c r="I13" s="238"/>
      <c r="J13" s="239"/>
      <c r="K13" s="239"/>
      <c r="L13" s="239"/>
      <c r="M13" s="239"/>
      <c r="N13" s="211"/>
      <c r="O13" s="211"/>
    </row>
    <row r="14" spans="1:20" ht="44.25" customHeight="1" x14ac:dyDescent="0.25">
      <c r="A14" s="193" t="s">
        <v>26</v>
      </c>
      <c r="B14" s="198">
        <v>56.89</v>
      </c>
      <c r="C14" s="235">
        <v>56.89</v>
      </c>
      <c r="D14" s="199">
        <v>34.799999999999997</v>
      </c>
      <c r="E14" s="205">
        <v>19.7</v>
      </c>
      <c r="F14" s="208">
        <v>14701300</v>
      </c>
      <c r="G14" s="209">
        <v>62188</v>
      </c>
      <c r="H14" s="238"/>
      <c r="I14" s="238"/>
      <c r="J14" s="239"/>
      <c r="K14" s="239"/>
      <c r="L14" s="239"/>
      <c r="M14" s="239"/>
      <c r="N14" s="211"/>
      <c r="O14" s="211"/>
    </row>
    <row r="15" spans="1:20" ht="44.25" customHeight="1" x14ac:dyDescent="0.25">
      <c r="A15" s="330"/>
      <c r="B15" s="330"/>
      <c r="C15" s="330"/>
      <c r="D15" s="330"/>
      <c r="E15" s="330"/>
      <c r="F15" s="330"/>
      <c r="G15" s="330"/>
      <c r="H15" s="330"/>
      <c r="I15" s="330" t="s">
        <v>27</v>
      </c>
      <c r="J15" s="211"/>
      <c r="K15" s="211"/>
      <c r="L15" s="211"/>
      <c r="M15" s="211"/>
      <c r="N15" s="211"/>
      <c r="O15" s="211"/>
    </row>
    <row r="16" spans="1:20" ht="44.25" customHeight="1" x14ac:dyDescent="0.25">
      <c r="A16" s="403" t="s">
        <v>195</v>
      </c>
      <c r="B16" s="404"/>
      <c r="C16" s="404"/>
      <c r="D16" s="404"/>
      <c r="E16" s="404"/>
      <c r="F16" s="404"/>
      <c r="G16" s="404"/>
      <c r="H16" s="404"/>
      <c r="I16" s="404"/>
      <c r="J16" s="211"/>
      <c r="K16" s="211"/>
      <c r="L16" s="211"/>
      <c r="M16" s="211"/>
      <c r="N16" s="211"/>
      <c r="O16" s="211"/>
    </row>
    <row r="17" spans="1:20" ht="44.25" customHeight="1" x14ac:dyDescent="0.25">
      <c r="A17" s="240"/>
      <c r="B17" s="330"/>
      <c r="C17" s="330"/>
      <c r="D17" s="330"/>
      <c r="E17" s="330"/>
      <c r="F17" s="330"/>
      <c r="G17" s="330"/>
      <c r="H17" s="330"/>
      <c r="I17" s="330"/>
      <c r="J17" s="211"/>
      <c r="K17" s="211"/>
      <c r="L17" s="211"/>
      <c r="M17" s="211"/>
      <c r="N17" s="211"/>
      <c r="O17" s="211"/>
    </row>
    <row r="18" spans="1:20" ht="44.25" customHeight="1" x14ac:dyDescent="0.25">
      <c r="A18" s="213" t="s">
        <v>1</v>
      </c>
      <c r="B18" s="358" t="s">
        <v>28</v>
      </c>
      <c r="C18" s="359"/>
      <c r="D18" s="359"/>
      <c r="E18" s="360"/>
      <c r="F18" s="358" t="s">
        <v>29</v>
      </c>
      <c r="G18" s="359"/>
      <c r="H18" s="359"/>
      <c r="I18" s="360"/>
      <c r="J18" s="211"/>
      <c r="K18" s="211"/>
      <c r="L18" s="211"/>
      <c r="M18" s="211"/>
      <c r="N18" s="211"/>
      <c r="O18" s="211"/>
    </row>
    <row r="19" spans="1:20" ht="44.25" customHeight="1" x14ac:dyDescent="0.25">
      <c r="A19" s="214">
        <v>12</v>
      </c>
      <c r="B19" s="44" t="s">
        <v>196</v>
      </c>
      <c r="C19" s="44" t="s">
        <v>197</v>
      </c>
      <c r="D19" s="44" t="s">
        <v>212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  <c r="J19" s="211"/>
      <c r="K19" s="211"/>
      <c r="L19" s="211"/>
      <c r="M19" s="211"/>
      <c r="N19" s="211"/>
      <c r="O19" s="211"/>
    </row>
    <row r="20" spans="1:20" ht="44.25" customHeight="1" x14ac:dyDescent="0.25">
      <c r="A20" s="241" t="s">
        <v>193</v>
      </c>
      <c r="B20" s="242"/>
      <c r="C20" s="243"/>
      <c r="D20" s="244">
        <v>116</v>
      </c>
      <c r="E20" s="244">
        <v>116</v>
      </c>
      <c r="F20" s="245">
        <v>0</v>
      </c>
      <c r="G20" s="246"/>
      <c r="H20" s="247">
        <v>18</v>
      </c>
      <c r="I20" s="248">
        <v>18</v>
      </c>
      <c r="J20" s="211"/>
      <c r="K20" s="211"/>
      <c r="L20" s="211"/>
      <c r="M20" s="211"/>
      <c r="N20" s="211"/>
      <c r="O20" s="211"/>
    </row>
    <row r="21" spans="1:20" ht="44.25" customHeight="1" x14ac:dyDescent="0.25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</row>
    <row r="22" spans="1:20" ht="44.25" customHeight="1" x14ac:dyDescent="0.25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405" t="s">
        <v>31</v>
      </c>
      <c r="M22" s="405"/>
      <c r="N22" s="405"/>
      <c r="O22" s="405"/>
    </row>
    <row r="23" spans="1:20" ht="44.25" customHeight="1" x14ac:dyDescent="0.2">
      <c r="A23" s="406" t="s">
        <v>32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</row>
    <row r="24" spans="1:20" ht="44.25" customHeight="1" x14ac:dyDescent="0.25">
      <c r="A24" s="407" t="s">
        <v>33</v>
      </c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</row>
    <row r="25" spans="1:20" ht="44.25" customHeight="1" x14ac:dyDescent="0.25">
      <c r="A25" s="328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1:20" ht="44.25" customHeight="1" x14ac:dyDescent="0.2">
      <c r="A26" s="408" t="s">
        <v>34</v>
      </c>
      <c r="B26" s="409">
        <v>12</v>
      </c>
      <c r="C26" s="408" t="s">
        <v>199</v>
      </c>
      <c r="D26" s="408"/>
      <c r="E26" s="408"/>
      <c r="F26" s="408"/>
      <c r="G26" s="408" t="s">
        <v>35</v>
      </c>
      <c r="H26" s="408"/>
      <c r="I26" s="408"/>
      <c r="J26" s="408"/>
      <c r="K26" s="408" t="s">
        <v>200</v>
      </c>
      <c r="L26" s="408"/>
      <c r="M26" s="408" t="s">
        <v>36</v>
      </c>
      <c r="N26" s="408" t="s">
        <v>37</v>
      </c>
      <c r="O26" s="408" t="s">
        <v>38</v>
      </c>
    </row>
    <row r="27" spans="1:20" ht="44.25" customHeight="1" x14ac:dyDescent="0.2">
      <c r="A27" s="408"/>
      <c r="B27" s="408"/>
      <c r="C27" s="408" t="s">
        <v>39</v>
      </c>
      <c r="D27" s="408" t="s">
        <v>40</v>
      </c>
      <c r="E27" s="408" t="s">
        <v>41</v>
      </c>
      <c r="F27" s="408" t="s">
        <v>42</v>
      </c>
      <c r="G27" s="408" t="s">
        <v>39</v>
      </c>
      <c r="H27" s="408" t="s">
        <v>40</v>
      </c>
      <c r="I27" s="408" t="s">
        <v>41</v>
      </c>
      <c r="J27" s="408" t="s">
        <v>42</v>
      </c>
      <c r="K27" s="408"/>
      <c r="L27" s="408"/>
      <c r="M27" s="408"/>
      <c r="N27" s="408"/>
      <c r="O27" s="408"/>
    </row>
    <row r="28" spans="1:20" ht="44.25" customHeight="1" x14ac:dyDescent="0.2">
      <c r="A28" s="408"/>
      <c r="B28" s="408"/>
      <c r="C28" s="408"/>
      <c r="D28" s="408"/>
      <c r="E28" s="408"/>
      <c r="F28" s="408"/>
      <c r="G28" s="408"/>
      <c r="H28" s="408"/>
      <c r="I28" s="408"/>
      <c r="J28" s="408"/>
      <c r="K28" s="327" t="s">
        <v>43</v>
      </c>
      <c r="L28" s="327" t="s">
        <v>44</v>
      </c>
      <c r="M28" s="408"/>
      <c r="N28" s="408"/>
      <c r="O28" s="408"/>
    </row>
    <row r="29" spans="1:20" ht="44.25" customHeight="1" x14ac:dyDescent="0.2">
      <c r="A29" s="410" t="s">
        <v>45</v>
      </c>
      <c r="B29" s="411"/>
      <c r="C29" s="274"/>
      <c r="D29" s="274"/>
      <c r="E29" s="274"/>
      <c r="F29" s="274"/>
      <c r="G29" s="274"/>
      <c r="H29" s="274"/>
      <c r="I29" s="274"/>
      <c r="J29" s="274"/>
      <c r="K29" s="250"/>
      <c r="L29" s="250"/>
      <c r="M29" s="251"/>
      <c r="N29" s="251"/>
      <c r="O29" s="251"/>
    </row>
    <row r="30" spans="1:20" ht="69" customHeight="1" x14ac:dyDescent="0.2">
      <c r="A30" s="327" t="s">
        <v>193</v>
      </c>
      <c r="B30" s="252"/>
      <c r="C30" s="149">
        <v>169</v>
      </c>
      <c r="D30" s="149">
        <v>169</v>
      </c>
      <c r="E30" s="149">
        <v>154</v>
      </c>
      <c r="F30" s="149"/>
      <c r="G30" s="253">
        <v>164.14</v>
      </c>
      <c r="H30" s="253">
        <v>164.14</v>
      </c>
      <c r="I30" s="254">
        <v>151</v>
      </c>
      <c r="J30" s="275"/>
      <c r="K30" s="275"/>
      <c r="L30" s="255"/>
      <c r="M30" s="281" t="s">
        <v>222</v>
      </c>
      <c r="N30" s="281" t="s">
        <v>223</v>
      </c>
      <c r="O30" s="71"/>
      <c r="P30" s="276"/>
      <c r="Q30" s="276"/>
      <c r="R30" s="276"/>
      <c r="S30" s="276"/>
      <c r="T30" s="276"/>
    </row>
    <row r="31" spans="1:20" ht="44.25" customHeight="1" x14ac:dyDescent="0.25">
      <c r="A31" s="211"/>
      <c r="B31" s="211"/>
      <c r="C31" s="211"/>
      <c r="D31" s="211"/>
      <c r="E31" s="376" t="s">
        <v>46</v>
      </c>
      <c r="F31" s="376"/>
      <c r="G31" s="376"/>
      <c r="H31" s="211"/>
      <c r="I31" s="211"/>
      <c r="J31" s="211"/>
      <c r="K31" s="211"/>
      <c r="L31" s="211"/>
      <c r="M31" s="211"/>
      <c r="N31" s="211"/>
      <c r="O31" s="211"/>
    </row>
    <row r="32" spans="1:20" ht="44.25" customHeight="1" x14ac:dyDescent="0.25">
      <c r="A32" s="406" t="s">
        <v>47</v>
      </c>
      <c r="B32" s="406"/>
      <c r="C32" s="406"/>
      <c r="D32" s="406"/>
      <c r="E32" s="406"/>
      <c r="F32" s="406"/>
      <c r="G32" s="406"/>
      <c r="H32" s="211"/>
      <c r="I32" s="211"/>
      <c r="J32" s="211"/>
      <c r="K32" s="211" t="s">
        <v>177</v>
      </c>
      <c r="L32" s="211"/>
      <c r="M32" s="258">
        <v>4.8600000000000003</v>
      </c>
      <c r="N32" s="259">
        <v>3</v>
      </c>
      <c r="O32" s="211"/>
    </row>
    <row r="33" spans="1:16" ht="44.25" customHeight="1" x14ac:dyDescent="0.25">
      <c r="A33" s="380" t="s">
        <v>193</v>
      </c>
      <c r="B33" s="380" t="s">
        <v>48</v>
      </c>
      <c r="C33" s="380" t="s">
        <v>49</v>
      </c>
      <c r="D33" s="380" t="s">
        <v>50</v>
      </c>
      <c r="E33" s="380" t="s">
        <v>51</v>
      </c>
      <c r="F33" s="380" t="s">
        <v>52</v>
      </c>
      <c r="G33" s="380" t="s">
        <v>53</v>
      </c>
      <c r="H33" s="211"/>
      <c r="I33" s="211"/>
      <c r="J33" s="211"/>
      <c r="K33" s="211"/>
      <c r="L33" s="211"/>
      <c r="M33" s="211"/>
      <c r="N33" s="211"/>
      <c r="O33" s="211"/>
    </row>
    <row r="34" spans="1:16" ht="44.25" customHeight="1" x14ac:dyDescent="0.25">
      <c r="A34" s="381"/>
      <c r="B34" s="381"/>
      <c r="C34" s="381"/>
      <c r="D34" s="381"/>
      <c r="E34" s="381"/>
      <c r="F34" s="381"/>
      <c r="G34" s="381"/>
      <c r="H34" s="211"/>
      <c r="I34" s="211"/>
      <c r="J34" s="211"/>
      <c r="K34" s="211"/>
      <c r="L34" s="211"/>
      <c r="M34" s="211"/>
      <c r="N34" s="211"/>
      <c r="O34" s="211"/>
    </row>
    <row r="35" spans="1:16" ht="44.25" customHeight="1" x14ac:dyDescent="0.25">
      <c r="A35" s="41">
        <v>1</v>
      </c>
      <c r="B35" s="260">
        <v>2</v>
      </c>
      <c r="C35" s="260">
        <v>3</v>
      </c>
      <c r="D35" s="260">
        <v>4</v>
      </c>
      <c r="E35" s="260">
        <v>5</v>
      </c>
      <c r="F35" s="260" t="s">
        <v>54</v>
      </c>
      <c r="G35" s="260" t="s">
        <v>55</v>
      </c>
      <c r="H35" s="211"/>
      <c r="I35" s="211"/>
      <c r="J35" s="211"/>
      <c r="K35" s="211"/>
      <c r="L35" s="211"/>
      <c r="M35" s="211"/>
      <c r="N35" s="211"/>
      <c r="O35" s="211"/>
    </row>
    <row r="36" spans="1:16" ht="44.25" customHeight="1" x14ac:dyDescent="0.25">
      <c r="A36" s="327" t="s">
        <v>56</v>
      </c>
      <c r="B36" s="67">
        <v>1</v>
      </c>
      <c r="C36" s="329">
        <v>91142</v>
      </c>
      <c r="D36" s="327"/>
      <c r="E36" s="329">
        <v>35070</v>
      </c>
      <c r="F36" s="69">
        <v>2.6</v>
      </c>
      <c r="G36" s="69">
        <v>0</v>
      </c>
      <c r="H36" s="211"/>
      <c r="I36" s="211"/>
      <c r="J36" s="211"/>
      <c r="K36" s="211"/>
      <c r="L36" s="211"/>
      <c r="M36" s="211"/>
      <c r="N36" s="211"/>
      <c r="O36" s="211"/>
    </row>
    <row r="37" spans="1:16" ht="44.25" customHeight="1" x14ac:dyDescent="0.25">
      <c r="A37" s="327" t="s">
        <v>57</v>
      </c>
      <c r="B37" s="67">
        <v>1</v>
      </c>
      <c r="C37" s="327"/>
      <c r="D37" s="261">
        <v>53018</v>
      </c>
      <c r="E37" s="329">
        <v>35070</v>
      </c>
      <c r="F37" s="69">
        <v>0</v>
      </c>
      <c r="G37" s="69">
        <v>1.5</v>
      </c>
      <c r="H37" s="211">
        <v>636212</v>
      </c>
      <c r="I37" s="211"/>
      <c r="J37" s="211"/>
      <c r="K37" s="211"/>
      <c r="L37" s="211"/>
      <c r="M37" s="211"/>
      <c r="N37" s="211"/>
      <c r="O37" s="211"/>
    </row>
    <row r="38" spans="1:16" ht="44.25" customHeight="1" x14ac:dyDescent="0.25">
      <c r="A38" s="327" t="s">
        <v>58</v>
      </c>
      <c r="B38" s="70">
        <v>1</v>
      </c>
      <c r="C38" s="327"/>
      <c r="D38" s="262">
        <v>68358</v>
      </c>
      <c r="E38" s="329">
        <v>35070</v>
      </c>
      <c r="F38" s="69">
        <v>0</v>
      </c>
      <c r="G38" s="69">
        <v>1.9</v>
      </c>
      <c r="H38" s="211">
        <v>820296</v>
      </c>
      <c r="I38" s="211"/>
      <c r="J38" s="211"/>
      <c r="K38" s="211"/>
      <c r="L38" s="211"/>
      <c r="M38" s="211"/>
      <c r="N38" s="211"/>
      <c r="O38" s="211"/>
    </row>
    <row r="39" spans="1:16" ht="44.25" customHeight="1" x14ac:dyDescent="0.25">
      <c r="A39" s="327" t="s">
        <v>59</v>
      </c>
      <c r="B39" s="70">
        <v>1</v>
      </c>
      <c r="C39" s="327"/>
      <c r="D39" s="262">
        <v>68358</v>
      </c>
      <c r="E39" s="329">
        <v>35070</v>
      </c>
      <c r="F39" s="69">
        <v>0</v>
      </c>
      <c r="G39" s="69">
        <v>1.9</v>
      </c>
      <c r="H39" s="211">
        <v>820296</v>
      </c>
      <c r="I39" s="211"/>
      <c r="J39" s="211"/>
      <c r="K39" s="211"/>
      <c r="L39" s="211"/>
      <c r="M39" s="211"/>
      <c r="N39" s="211"/>
      <c r="O39" s="211"/>
    </row>
    <row r="40" spans="1:16" ht="44.25" customHeight="1" x14ac:dyDescent="0.25">
      <c r="A40" s="327" t="s">
        <v>60</v>
      </c>
      <c r="B40" s="70">
        <v>1</v>
      </c>
      <c r="C40" s="327"/>
      <c r="D40" s="262">
        <v>81483</v>
      </c>
      <c r="E40" s="329">
        <v>35070</v>
      </c>
      <c r="F40" s="69">
        <v>0</v>
      </c>
      <c r="G40" s="69">
        <v>2.2999999999999998</v>
      </c>
      <c r="H40" s="211">
        <v>977796</v>
      </c>
      <c r="I40" s="211"/>
      <c r="J40" s="211"/>
      <c r="K40" s="211"/>
      <c r="L40" s="211"/>
      <c r="M40" s="211"/>
      <c r="N40" s="211"/>
      <c r="O40" s="211"/>
    </row>
    <row r="41" spans="1:16" ht="44.25" customHeight="1" x14ac:dyDescent="0.25">
      <c r="A41" s="412" t="s">
        <v>172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</row>
    <row r="42" spans="1:16" customFormat="1" ht="44.25" customHeight="1" x14ac:dyDescent="0.25">
      <c r="A42" s="413" t="s">
        <v>62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</row>
    <row r="43" spans="1:16" customFormat="1" ht="44.25" customHeight="1" x14ac:dyDescent="0.2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</row>
    <row r="44" spans="1:16" s="72" customFormat="1" ht="44.25" customHeight="1" x14ac:dyDescent="0.25">
      <c r="A44" s="414" t="s">
        <v>193</v>
      </c>
      <c r="B44" s="415" t="s">
        <v>191</v>
      </c>
      <c r="C44" s="415"/>
      <c r="D44" s="415"/>
      <c r="E44" s="415"/>
      <c r="F44" s="415"/>
      <c r="G44" s="415"/>
      <c r="H44" s="415"/>
      <c r="I44" s="416">
        <v>12</v>
      </c>
      <c r="J44" s="415"/>
      <c r="K44" s="415"/>
      <c r="L44" s="415"/>
      <c r="M44" s="415"/>
      <c r="N44" s="415"/>
      <c r="O44" s="415"/>
    </row>
    <row r="45" spans="1:16" s="73" customFormat="1" ht="44.25" customHeight="1" x14ac:dyDescent="0.25">
      <c r="A45" s="414"/>
      <c r="B45" s="414" t="s">
        <v>63</v>
      </c>
      <c r="C45" s="414" t="s">
        <v>64</v>
      </c>
      <c r="D45" s="414" t="s">
        <v>65</v>
      </c>
      <c r="E45" s="414"/>
      <c r="F45" s="414"/>
      <c r="G45" s="414"/>
      <c r="H45" s="414" t="s">
        <v>66</v>
      </c>
      <c r="I45" s="414" t="s">
        <v>63</v>
      </c>
      <c r="J45" s="414" t="s">
        <v>64</v>
      </c>
      <c r="K45" s="414" t="s">
        <v>65</v>
      </c>
      <c r="L45" s="414"/>
      <c r="M45" s="414"/>
      <c r="N45" s="414"/>
      <c r="O45" s="414" t="s">
        <v>66</v>
      </c>
    </row>
    <row r="46" spans="1:16" s="73" customFormat="1" ht="44.25" customHeight="1" x14ac:dyDescent="0.25">
      <c r="A46" s="414"/>
      <c r="B46" s="414"/>
      <c r="C46" s="414"/>
      <c r="D46" s="414" t="s">
        <v>67</v>
      </c>
      <c r="E46" s="414" t="s">
        <v>68</v>
      </c>
      <c r="F46" s="414"/>
      <c r="G46" s="414"/>
      <c r="H46" s="414"/>
      <c r="I46" s="414"/>
      <c r="J46" s="414"/>
      <c r="K46" s="414" t="s">
        <v>67</v>
      </c>
      <c r="L46" s="414" t="s">
        <v>68</v>
      </c>
      <c r="M46" s="414"/>
      <c r="N46" s="414"/>
      <c r="O46" s="414"/>
    </row>
    <row r="47" spans="1:16" s="73" customFormat="1" ht="44.25" customHeight="1" x14ac:dyDescent="0.25">
      <c r="A47" s="414"/>
      <c r="B47" s="414"/>
      <c r="C47" s="414"/>
      <c r="D47" s="414"/>
      <c r="E47" s="326" t="s">
        <v>69</v>
      </c>
      <c r="F47" s="326" t="s">
        <v>70</v>
      </c>
      <c r="G47" s="326" t="s">
        <v>71</v>
      </c>
      <c r="H47" s="414"/>
      <c r="I47" s="414"/>
      <c r="J47" s="414"/>
      <c r="K47" s="414"/>
      <c r="L47" s="326" t="s">
        <v>69</v>
      </c>
      <c r="M47" s="326" t="s">
        <v>70</v>
      </c>
      <c r="N47" s="326" t="s">
        <v>71</v>
      </c>
      <c r="O47" s="414"/>
    </row>
    <row r="48" spans="1:16" s="77" customFormat="1" ht="44.25" customHeight="1" x14ac:dyDescent="0.2">
      <c r="A48" s="263">
        <v>1</v>
      </c>
      <c r="B48" s="263">
        <v>9</v>
      </c>
      <c r="C48" s="263">
        <v>10</v>
      </c>
      <c r="D48" s="263">
        <v>11</v>
      </c>
      <c r="E48" s="263">
        <v>12</v>
      </c>
      <c r="F48" s="263">
        <v>13</v>
      </c>
      <c r="G48" s="263">
        <v>14</v>
      </c>
      <c r="H48" s="263" t="s">
        <v>72</v>
      </c>
      <c r="I48" s="263">
        <v>9</v>
      </c>
      <c r="J48" s="263">
        <v>10</v>
      </c>
      <c r="K48" s="263">
        <v>11</v>
      </c>
      <c r="L48" s="263">
        <v>12</v>
      </c>
      <c r="M48" s="263">
        <v>13</v>
      </c>
      <c r="N48" s="263">
        <v>14</v>
      </c>
      <c r="O48" s="263" t="s">
        <v>72</v>
      </c>
      <c r="P48" s="76"/>
    </row>
    <row r="49" spans="1:16" customFormat="1" ht="44.25" customHeight="1" x14ac:dyDescent="0.25">
      <c r="A49" s="420" t="s">
        <v>73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2"/>
      <c r="P49" s="78"/>
    </row>
    <row r="50" spans="1:16" customFormat="1" ht="44.25" customHeight="1" x14ac:dyDescent="0.3">
      <c r="A50" s="264" t="s">
        <v>74</v>
      </c>
      <c r="B50" s="265">
        <v>1</v>
      </c>
      <c r="C50" s="264">
        <v>1</v>
      </c>
      <c r="D50" s="266">
        <v>1424</v>
      </c>
      <c r="E50" s="264">
        <v>1424</v>
      </c>
      <c r="F50" s="266"/>
      <c r="G50" s="266"/>
      <c r="H50" s="267">
        <v>91142</v>
      </c>
      <c r="I50" s="265">
        <v>1</v>
      </c>
      <c r="J50" s="268">
        <v>1</v>
      </c>
      <c r="K50" s="268">
        <v>1424</v>
      </c>
      <c r="L50" s="268">
        <v>1424</v>
      </c>
      <c r="M50" s="268"/>
      <c r="N50" s="268"/>
      <c r="O50" s="267">
        <v>91142</v>
      </c>
      <c r="P50" s="84"/>
    </row>
    <row r="51" spans="1:16" customFormat="1" ht="44.25" customHeight="1" x14ac:dyDescent="0.3">
      <c r="A51" s="264" t="s">
        <v>75</v>
      </c>
      <c r="B51" s="265">
        <v>4</v>
      </c>
      <c r="C51" s="264">
        <v>4</v>
      </c>
      <c r="D51" s="266">
        <v>4237.5</v>
      </c>
      <c r="E51" s="264">
        <v>4237.5</v>
      </c>
      <c r="F51" s="266"/>
      <c r="G51" s="266"/>
      <c r="H51" s="267">
        <v>67804</v>
      </c>
      <c r="I51" s="265">
        <v>4</v>
      </c>
      <c r="J51" s="268">
        <v>4</v>
      </c>
      <c r="K51" s="268">
        <v>4237.5</v>
      </c>
      <c r="L51" s="268">
        <v>4237.5</v>
      </c>
      <c r="M51" s="268"/>
      <c r="N51" s="268"/>
      <c r="O51" s="267">
        <v>67804</v>
      </c>
      <c r="P51" s="84"/>
    </row>
    <row r="52" spans="1:16" customFormat="1" ht="44.25" customHeight="1" x14ac:dyDescent="0.3">
      <c r="A52" s="264" t="s">
        <v>178</v>
      </c>
      <c r="B52" s="265">
        <v>5</v>
      </c>
      <c r="C52" s="264">
        <v>5</v>
      </c>
      <c r="D52" s="266">
        <v>1800</v>
      </c>
      <c r="E52" s="264">
        <v>1800</v>
      </c>
      <c r="F52" s="266"/>
      <c r="G52" s="266"/>
      <c r="H52" s="267">
        <v>23041</v>
      </c>
      <c r="I52" s="269">
        <v>5</v>
      </c>
      <c r="J52" s="270">
        <v>5</v>
      </c>
      <c r="K52" s="268">
        <v>1800</v>
      </c>
      <c r="L52" s="270">
        <v>1800</v>
      </c>
      <c r="M52" s="268"/>
      <c r="N52" s="268"/>
      <c r="O52" s="267">
        <v>23041</v>
      </c>
      <c r="P52" s="84"/>
    </row>
    <row r="53" spans="1:16" customFormat="1" ht="44.25" customHeight="1" x14ac:dyDescent="0.3">
      <c r="A53" s="264" t="s">
        <v>77</v>
      </c>
      <c r="B53" s="265">
        <v>17</v>
      </c>
      <c r="C53" s="264">
        <v>14.8</v>
      </c>
      <c r="D53" s="266">
        <v>6180.6</v>
      </c>
      <c r="E53" s="264">
        <v>6180.6</v>
      </c>
      <c r="F53" s="266"/>
      <c r="G53" s="266"/>
      <c r="H53" s="267">
        <v>26729</v>
      </c>
      <c r="I53" s="265">
        <v>17</v>
      </c>
      <c r="J53" s="265">
        <v>14.8</v>
      </c>
      <c r="K53" s="268">
        <v>6180.6</v>
      </c>
      <c r="L53" s="265">
        <v>6180.6</v>
      </c>
      <c r="M53" s="268"/>
      <c r="N53" s="268"/>
      <c r="O53" s="267">
        <v>26729</v>
      </c>
      <c r="P53" s="84"/>
    </row>
    <row r="54" spans="1:16" customFormat="1" ht="44.25" customHeight="1" x14ac:dyDescent="0.3">
      <c r="A54" s="271" t="s">
        <v>78</v>
      </c>
      <c r="B54" s="272">
        <v>27</v>
      </c>
      <c r="C54" s="271">
        <v>24.8</v>
      </c>
      <c r="D54" s="271">
        <v>13642.1</v>
      </c>
      <c r="E54" s="271">
        <v>13642.1</v>
      </c>
      <c r="F54" s="271">
        <v>0</v>
      </c>
      <c r="G54" s="271">
        <v>0</v>
      </c>
      <c r="H54" s="267">
        <v>35208</v>
      </c>
      <c r="I54" s="272">
        <v>27</v>
      </c>
      <c r="J54" s="273">
        <v>24.8</v>
      </c>
      <c r="K54" s="273">
        <v>13642.1</v>
      </c>
      <c r="L54" s="273">
        <v>13642.1</v>
      </c>
      <c r="M54" s="273"/>
      <c r="N54" s="273"/>
      <c r="O54" s="267">
        <v>35208</v>
      </c>
      <c r="P54" s="84"/>
    </row>
    <row r="55" spans="1:16" customFormat="1" ht="44.25" customHeight="1" x14ac:dyDescent="0.25">
      <c r="A55" s="417" t="s">
        <v>79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9"/>
      <c r="P55" s="90"/>
    </row>
    <row r="56" spans="1:16" customFormat="1" ht="44.25" customHeight="1" x14ac:dyDescent="0.3">
      <c r="A56" s="264" t="s">
        <v>74</v>
      </c>
      <c r="B56" s="265">
        <v>0</v>
      </c>
      <c r="C56" s="264">
        <v>0</v>
      </c>
      <c r="D56" s="266">
        <v>0</v>
      </c>
      <c r="E56" s="264">
        <v>0</v>
      </c>
      <c r="F56" s="266"/>
      <c r="G56" s="266"/>
      <c r="H56" s="267" t="e">
        <v>#DIV/0!</v>
      </c>
      <c r="I56" s="265"/>
      <c r="J56" s="268"/>
      <c r="K56" s="268"/>
      <c r="L56" s="268"/>
      <c r="M56" s="268"/>
      <c r="N56" s="268"/>
      <c r="O56" s="267" t="e">
        <v>#DIV/0!</v>
      </c>
      <c r="P56" s="84"/>
    </row>
    <row r="57" spans="1:16" customFormat="1" ht="44.25" customHeight="1" x14ac:dyDescent="0.3">
      <c r="A57" s="264" t="s">
        <v>75</v>
      </c>
      <c r="B57" s="265">
        <v>0</v>
      </c>
      <c r="C57" s="264">
        <v>0</v>
      </c>
      <c r="D57" s="266">
        <v>0</v>
      </c>
      <c r="E57" s="264">
        <v>0</v>
      </c>
      <c r="F57" s="266"/>
      <c r="G57" s="266"/>
      <c r="H57" s="267" t="e">
        <v>#DIV/0!</v>
      </c>
      <c r="I57" s="265">
        <v>0</v>
      </c>
      <c r="J57" s="268">
        <v>0</v>
      </c>
      <c r="K57" s="268">
        <v>0</v>
      </c>
      <c r="L57" s="268">
        <v>0</v>
      </c>
      <c r="M57" s="268"/>
      <c r="N57" s="268"/>
      <c r="O57" s="267" t="e">
        <v>#DIV/0!</v>
      </c>
      <c r="P57" s="84"/>
    </row>
    <row r="58" spans="1:16" customFormat="1" ht="44.25" customHeight="1" x14ac:dyDescent="0.3">
      <c r="A58" s="264" t="s">
        <v>178</v>
      </c>
      <c r="B58" s="265">
        <v>0</v>
      </c>
      <c r="C58" s="264">
        <v>0</v>
      </c>
      <c r="D58" s="266">
        <v>0</v>
      </c>
      <c r="E58" s="264">
        <v>0</v>
      </c>
      <c r="F58" s="266"/>
      <c r="G58" s="266"/>
      <c r="H58" s="267" t="e">
        <v>#DIV/0!</v>
      </c>
      <c r="I58" s="269"/>
      <c r="J58" s="269"/>
      <c r="K58" s="268">
        <v>0</v>
      </c>
      <c r="L58" s="269"/>
      <c r="M58" s="268"/>
      <c r="N58" s="268"/>
      <c r="O58" s="267" t="e">
        <v>#DIV/0!</v>
      </c>
      <c r="P58" s="84"/>
    </row>
    <row r="59" spans="1:16" customFormat="1" ht="44.25" customHeight="1" x14ac:dyDescent="0.3">
      <c r="A59" s="264" t="s">
        <v>77</v>
      </c>
      <c r="B59" s="265">
        <v>0</v>
      </c>
      <c r="C59" s="264">
        <v>0</v>
      </c>
      <c r="D59" s="266">
        <v>0</v>
      </c>
      <c r="E59" s="264">
        <v>0</v>
      </c>
      <c r="F59" s="266"/>
      <c r="G59" s="266"/>
      <c r="H59" s="267" t="e">
        <v>#DIV/0!</v>
      </c>
      <c r="I59" s="265">
        <v>0</v>
      </c>
      <c r="J59" s="265">
        <v>0</v>
      </c>
      <c r="K59" s="268">
        <v>0</v>
      </c>
      <c r="L59" s="265">
        <v>0</v>
      </c>
      <c r="M59" s="268"/>
      <c r="N59" s="268"/>
      <c r="O59" s="267" t="e">
        <v>#DIV/0!</v>
      </c>
      <c r="P59" s="84"/>
    </row>
    <row r="60" spans="1:16" customFormat="1" ht="44.25" customHeight="1" x14ac:dyDescent="0.3">
      <c r="A60" s="271" t="s">
        <v>78</v>
      </c>
      <c r="B60" s="272">
        <v>0</v>
      </c>
      <c r="C60" s="271">
        <v>0</v>
      </c>
      <c r="D60" s="271">
        <v>0</v>
      </c>
      <c r="E60" s="271">
        <v>0</v>
      </c>
      <c r="F60" s="271">
        <v>0</v>
      </c>
      <c r="G60" s="271">
        <v>0</v>
      </c>
      <c r="H60" s="267" t="e">
        <v>#DIV/0!</v>
      </c>
      <c r="I60" s="272">
        <v>0</v>
      </c>
      <c r="J60" s="273">
        <v>0</v>
      </c>
      <c r="K60" s="273">
        <v>0</v>
      </c>
      <c r="L60" s="273">
        <v>0</v>
      </c>
      <c r="M60" s="273"/>
      <c r="N60" s="273"/>
      <c r="O60" s="267" t="e">
        <v>#DIV/0!</v>
      </c>
      <c r="P60" s="84"/>
    </row>
    <row r="61" spans="1:16" customFormat="1" ht="44.25" customHeight="1" x14ac:dyDescent="0.25">
      <c r="A61" s="417" t="s">
        <v>80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9"/>
      <c r="P61" s="90"/>
    </row>
    <row r="62" spans="1:16" customFormat="1" ht="44.25" customHeight="1" x14ac:dyDescent="0.3">
      <c r="A62" s="264" t="s">
        <v>74</v>
      </c>
      <c r="B62" s="265">
        <v>0</v>
      </c>
      <c r="C62" s="264">
        <v>0</v>
      </c>
      <c r="D62" s="266">
        <v>0</v>
      </c>
      <c r="E62" s="264">
        <v>0</v>
      </c>
      <c r="F62" s="266"/>
      <c r="G62" s="266"/>
      <c r="H62" s="267" t="e">
        <v>#DIV/0!</v>
      </c>
      <c r="I62" s="265"/>
      <c r="J62" s="268"/>
      <c r="K62" s="268"/>
      <c r="L62" s="268"/>
      <c r="M62" s="268"/>
      <c r="N62" s="268"/>
      <c r="O62" s="267" t="e">
        <v>#DIV/0!</v>
      </c>
      <c r="P62" s="84"/>
    </row>
    <row r="63" spans="1:16" customFormat="1" ht="44.25" customHeight="1" x14ac:dyDescent="0.3">
      <c r="A63" s="264" t="s">
        <v>75</v>
      </c>
      <c r="B63" s="265">
        <v>3.5</v>
      </c>
      <c r="C63" s="264">
        <v>2.7</v>
      </c>
      <c r="D63" s="266">
        <v>2725.2</v>
      </c>
      <c r="E63" s="264">
        <v>2725.2</v>
      </c>
      <c r="F63" s="266"/>
      <c r="G63" s="266"/>
      <c r="H63" s="267">
        <v>64601</v>
      </c>
      <c r="I63" s="265">
        <v>3.5</v>
      </c>
      <c r="J63" s="268">
        <v>2.7</v>
      </c>
      <c r="K63" s="268">
        <v>2725.2</v>
      </c>
      <c r="L63" s="268">
        <v>2725.2</v>
      </c>
      <c r="M63" s="268"/>
      <c r="N63" s="268"/>
      <c r="O63" s="267">
        <v>64601</v>
      </c>
      <c r="P63" s="84"/>
    </row>
    <row r="64" spans="1:16" customFormat="1" ht="44.25" customHeight="1" x14ac:dyDescent="0.3">
      <c r="A64" s="264" t="s">
        <v>178</v>
      </c>
      <c r="B64" s="269">
        <v>7</v>
      </c>
      <c r="C64" s="264">
        <v>5</v>
      </c>
      <c r="D64" s="266">
        <v>1980</v>
      </c>
      <c r="E64" s="264">
        <v>1980</v>
      </c>
      <c r="F64" s="266"/>
      <c r="G64" s="266"/>
      <c r="H64" s="267">
        <v>25346</v>
      </c>
      <c r="I64" s="269">
        <v>7</v>
      </c>
      <c r="J64" s="269">
        <v>5</v>
      </c>
      <c r="K64" s="268">
        <v>1980</v>
      </c>
      <c r="L64" s="269">
        <v>1980</v>
      </c>
      <c r="M64" s="268"/>
      <c r="N64" s="268"/>
      <c r="O64" s="267">
        <v>25346</v>
      </c>
      <c r="P64" s="84"/>
    </row>
    <row r="65" spans="1:16" customFormat="1" ht="44.25" customHeight="1" x14ac:dyDescent="0.3">
      <c r="A65" s="264" t="s">
        <v>77</v>
      </c>
      <c r="B65" s="265">
        <v>9.5</v>
      </c>
      <c r="C65" s="264">
        <v>10</v>
      </c>
      <c r="D65" s="266">
        <v>4028.6</v>
      </c>
      <c r="E65" s="264">
        <v>4028.6</v>
      </c>
      <c r="F65" s="266"/>
      <c r="G65" s="266"/>
      <c r="H65" s="267">
        <v>25785</v>
      </c>
      <c r="I65" s="265">
        <v>9.5</v>
      </c>
      <c r="J65" s="265">
        <v>10</v>
      </c>
      <c r="K65" s="268">
        <v>4028.6</v>
      </c>
      <c r="L65" s="265">
        <v>4028.6</v>
      </c>
      <c r="M65" s="268"/>
      <c r="N65" s="268"/>
      <c r="O65" s="267">
        <v>25785</v>
      </c>
      <c r="P65" s="84"/>
    </row>
    <row r="66" spans="1:16" customFormat="1" ht="44.25" customHeight="1" x14ac:dyDescent="0.3">
      <c r="A66" s="271" t="s">
        <v>78</v>
      </c>
      <c r="B66" s="272">
        <v>20</v>
      </c>
      <c r="C66" s="271">
        <v>17.7</v>
      </c>
      <c r="D66" s="271">
        <v>8733.7999999999993</v>
      </c>
      <c r="E66" s="271">
        <v>8733.7999999999993</v>
      </c>
      <c r="F66" s="271">
        <v>0</v>
      </c>
      <c r="G66" s="271">
        <v>0</v>
      </c>
      <c r="H66" s="267">
        <v>31582</v>
      </c>
      <c r="I66" s="272">
        <v>20</v>
      </c>
      <c r="J66" s="273">
        <v>17.7</v>
      </c>
      <c r="K66" s="273">
        <v>8733.7999999999993</v>
      </c>
      <c r="L66" s="273">
        <v>8733.7999999999993</v>
      </c>
      <c r="M66" s="273"/>
      <c r="N66" s="273"/>
      <c r="O66" s="267">
        <v>31582</v>
      </c>
      <c r="P66" s="84"/>
    </row>
    <row r="67" spans="1:16" customFormat="1" ht="44.25" customHeight="1" x14ac:dyDescent="0.25">
      <c r="A67" s="417" t="s">
        <v>81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9"/>
      <c r="P67" s="90"/>
    </row>
    <row r="68" spans="1:16" customFormat="1" ht="44.25" customHeight="1" x14ac:dyDescent="0.3">
      <c r="A68" s="264" t="s">
        <v>74</v>
      </c>
      <c r="B68" s="265">
        <v>0</v>
      </c>
      <c r="C68" s="264">
        <v>0</v>
      </c>
      <c r="D68" s="266">
        <v>0</v>
      </c>
      <c r="E68" s="264">
        <v>0</v>
      </c>
      <c r="F68" s="266"/>
      <c r="G68" s="266"/>
      <c r="H68" s="267" t="e">
        <v>#DIV/0!</v>
      </c>
      <c r="I68" s="265">
        <v>0</v>
      </c>
      <c r="J68" s="268">
        <v>0</v>
      </c>
      <c r="K68" s="268">
        <v>0</v>
      </c>
      <c r="L68" s="268">
        <v>0</v>
      </c>
      <c r="M68" s="268"/>
      <c r="N68" s="268"/>
      <c r="O68" s="267" t="e">
        <v>#DIV/0!</v>
      </c>
      <c r="P68" s="84"/>
    </row>
    <row r="69" spans="1:16" customFormat="1" ht="44.25" customHeight="1" x14ac:dyDescent="0.3">
      <c r="A69" s="264" t="s">
        <v>75</v>
      </c>
      <c r="B69" s="265">
        <v>3.5</v>
      </c>
      <c r="C69" s="264">
        <v>0</v>
      </c>
      <c r="D69" s="266">
        <v>0</v>
      </c>
      <c r="E69" s="264">
        <v>0</v>
      </c>
      <c r="F69" s="266"/>
      <c r="G69" s="266"/>
      <c r="H69" s="267" t="e">
        <v>#DIV/0!</v>
      </c>
      <c r="I69" s="265">
        <v>3.5</v>
      </c>
      <c r="J69" s="268">
        <v>0</v>
      </c>
      <c r="K69" s="268">
        <v>0</v>
      </c>
      <c r="L69" s="268">
        <v>0</v>
      </c>
      <c r="M69" s="268"/>
      <c r="N69" s="268"/>
      <c r="O69" s="267" t="e">
        <v>#DIV/0!</v>
      </c>
      <c r="P69" s="84"/>
    </row>
    <row r="70" spans="1:16" customFormat="1" ht="44.25" customHeight="1" x14ac:dyDescent="0.3">
      <c r="A70" s="264" t="s">
        <v>178</v>
      </c>
      <c r="B70" s="265">
        <v>0</v>
      </c>
      <c r="C70" s="264">
        <v>0</v>
      </c>
      <c r="D70" s="266">
        <v>0</v>
      </c>
      <c r="E70" s="264">
        <v>0</v>
      </c>
      <c r="F70" s="266"/>
      <c r="G70" s="266"/>
      <c r="H70" s="267" t="e">
        <v>#DIV/0!</v>
      </c>
      <c r="I70" s="269"/>
      <c r="J70" s="269"/>
      <c r="K70" s="268">
        <v>0</v>
      </c>
      <c r="L70" s="269"/>
      <c r="M70" s="268"/>
      <c r="N70" s="268"/>
      <c r="O70" s="267" t="e">
        <v>#DIV/0!</v>
      </c>
      <c r="P70" s="84"/>
    </row>
    <row r="71" spans="1:16" customFormat="1" ht="44.25" customHeight="1" x14ac:dyDescent="0.3">
      <c r="A71" s="264" t="s">
        <v>77</v>
      </c>
      <c r="B71" s="265">
        <v>16.5</v>
      </c>
      <c r="C71" s="264">
        <v>0</v>
      </c>
      <c r="D71" s="266">
        <v>0</v>
      </c>
      <c r="E71" s="264">
        <v>0</v>
      </c>
      <c r="F71" s="266"/>
      <c r="G71" s="266"/>
      <c r="H71" s="267" t="e">
        <v>#DIV/0!</v>
      </c>
      <c r="I71" s="265">
        <v>16.5</v>
      </c>
      <c r="J71" s="265">
        <v>0</v>
      </c>
      <c r="K71" s="268">
        <v>0</v>
      </c>
      <c r="L71" s="265">
        <v>0</v>
      </c>
      <c r="M71" s="268"/>
      <c r="N71" s="268"/>
      <c r="O71" s="267" t="e">
        <v>#DIV/0!</v>
      </c>
      <c r="P71" s="84"/>
    </row>
    <row r="72" spans="1:16" customFormat="1" ht="44.25" customHeight="1" x14ac:dyDescent="0.3">
      <c r="A72" s="271" t="s">
        <v>78</v>
      </c>
      <c r="B72" s="272">
        <v>20</v>
      </c>
      <c r="C72" s="271">
        <v>0</v>
      </c>
      <c r="D72" s="271">
        <v>0</v>
      </c>
      <c r="E72" s="271">
        <v>0</v>
      </c>
      <c r="F72" s="271">
        <v>0</v>
      </c>
      <c r="G72" s="271">
        <v>0</v>
      </c>
      <c r="H72" s="267" t="e">
        <v>#DIV/0!</v>
      </c>
      <c r="I72" s="272">
        <v>20</v>
      </c>
      <c r="J72" s="273">
        <v>0</v>
      </c>
      <c r="K72" s="273">
        <v>0</v>
      </c>
      <c r="L72" s="273">
        <v>0</v>
      </c>
      <c r="M72" s="273"/>
      <c r="N72" s="273"/>
      <c r="O72" s="267" t="e">
        <v>#DIV/0!</v>
      </c>
      <c r="P72" s="84"/>
    </row>
    <row r="73" spans="1:16" customFormat="1" ht="44.25" customHeight="1" x14ac:dyDescent="0.25">
      <c r="A73" s="417" t="s">
        <v>82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9"/>
      <c r="P73" s="90"/>
    </row>
    <row r="74" spans="1:16" customFormat="1" ht="44.25" customHeight="1" x14ac:dyDescent="0.3">
      <c r="A74" s="264" t="s">
        <v>74</v>
      </c>
      <c r="B74" s="265">
        <v>1</v>
      </c>
      <c r="C74" s="265">
        <v>1</v>
      </c>
      <c r="D74" s="265">
        <v>1424</v>
      </c>
      <c r="E74" s="265">
        <v>1424</v>
      </c>
      <c r="F74" s="265">
        <v>0</v>
      </c>
      <c r="G74" s="265">
        <v>0</v>
      </c>
      <c r="H74" s="267">
        <v>91142</v>
      </c>
      <c r="I74" s="265">
        <v>1</v>
      </c>
      <c r="J74" s="268">
        <v>1</v>
      </c>
      <c r="K74" s="268">
        <v>1424</v>
      </c>
      <c r="L74" s="268">
        <v>1424</v>
      </c>
      <c r="M74" s="268">
        <v>0</v>
      </c>
      <c r="N74" s="268">
        <v>0</v>
      </c>
      <c r="O74" s="267">
        <v>91142</v>
      </c>
      <c r="P74" s="84"/>
    </row>
    <row r="75" spans="1:16" customFormat="1" ht="44.25" customHeight="1" x14ac:dyDescent="0.3">
      <c r="A75" s="264" t="s">
        <v>75</v>
      </c>
      <c r="B75" s="265">
        <v>11</v>
      </c>
      <c r="C75" s="265">
        <v>6.7</v>
      </c>
      <c r="D75" s="265">
        <v>6962.7</v>
      </c>
      <c r="E75" s="265">
        <v>6962.7</v>
      </c>
      <c r="F75" s="265">
        <v>0</v>
      </c>
      <c r="G75" s="265">
        <v>0</v>
      </c>
      <c r="H75" s="267">
        <v>66514</v>
      </c>
      <c r="I75" s="265">
        <v>11</v>
      </c>
      <c r="J75" s="268">
        <v>6.7</v>
      </c>
      <c r="K75" s="268">
        <v>6962.7</v>
      </c>
      <c r="L75" s="268">
        <v>6962.7</v>
      </c>
      <c r="M75" s="268">
        <v>0</v>
      </c>
      <c r="N75" s="268">
        <v>0</v>
      </c>
      <c r="O75" s="267">
        <v>66514</v>
      </c>
      <c r="P75" s="84"/>
    </row>
    <row r="76" spans="1:16" customFormat="1" ht="44.25" customHeight="1" x14ac:dyDescent="0.3">
      <c r="A76" s="264" t="s">
        <v>178</v>
      </c>
      <c r="B76" s="265">
        <v>12</v>
      </c>
      <c r="C76" s="265">
        <v>10</v>
      </c>
      <c r="D76" s="265">
        <v>3780</v>
      </c>
      <c r="E76" s="265">
        <v>3780</v>
      </c>
      <c r="F76" s="265">
        <v>0</v>
      </c>
      <c r="G76" s="265">
        <v>0</v>
      </c>
      <c r="H76" s="267">
        <v>24194</v>
      </c>
      <c r="I76" s="265">
        <v>12</v>
      </c>
      <c r="J76" s="268">
        <v>10</v>
      </c>
      <c r="K76" s="268">
        <v>3780</v>
      </c>
      <c r="L76" s="268">
        <v>3780</v>
      </c>
      <c r="M76" s="268">
        <v>0</v>
      </c>
      <c r="N76" s="268">
        <v>0</v>
      </c>
      <c r="O76" s="267">
        <v>24194</v>
      </c>
      <c r="P76" s="84"/>
    </row>
    <row r="77" spans="1:16" customFormat="1" ht="44.25" customHeight="1" x14ac:dyDescent="0.3">
      <c r="A77" s="264" t="s">
        <v>77</v>
      </c>
      <c r="B77" s="265">
        <v>43</v>
      </c>
      <c r="C77" s="265">
        <v>24.8</v>
      </c>
      <c r="D77" s="265">
        <v>10209.200000000001</v>
      </c>
      <c r="E77" s="265">
        <v>10209.200000000001</v>
      </c>
      <c r="F77" s="265">
        <v>0</v>
      </c>
      <c r="G77" s="265">
        <v>0</v>
      </c>
      <c r="H77" s="267">
        <v>26348</v>
      </c>
      <c r="I77" s="265">
        <v>43</v>
      </c>
      <c r="J77" s="268">
        <v>24.8</v>
      </c>
      <c r="K77" s="268">
        <v>10209.200000000001</v>
      </c>
      <c r="L77" s="268">
        <v>10209.200000000001</v>
      </c>
      <c r="M77" s="268">
        <v>0</v>
      </c>
      <c r="N77" s="268">
        <v>0</v>
      </c>
      <c r="O77" s="267">
        <v>26348</v>
      </c>
      <c r="P77" s="84"/>
    </row>
    <row r="78" spans="1:16" customFormat="1" ht="44.25" customHeight="1" x14ac:dyDescent="0.3">
      <c r="A78" s="271" t="s">
        <v>78</v>
      </c>
      <c r="B78" s="272">
        <v>67</v>
      </c>
      <c r="C78" s="271">
        <v>42.5</v>
      </c>
      <c r="D78" s="271">
        <v>22375.9</v>
      </c>
      <c r="E78" s="271">
        <v>22375.9</v>
      </c>
      <c r="F78" s="271">
        <v>0</v>
      </c>
      <c r="G78" s="271">
        <v>0</v>
      </c>
      <c r="H78" s="267">
        <v>33698</v>
      </c>
      <c r="I78" s="272">
        <v>67</v>
      </c>
      <c r="J78" s="273">
        <v>42.5</v>
      </c>
      <c r="K78" s="273">
        <v>22375.9</v>
      </c>
      <c r="L78" s="273">
        <v>22375.9</v>
      </c>
      <c r="M78" s="273">
        <v>0</v>
      </c>
      <c r="N78" s="273">
        <v>0</v>
      </c>
      <c r="O78" s="267">
        <v>33698</v>
      </c>
      <c r="P78" s="84"/>
    </row>
    <row r="79" spans="1:16" ht="44.25" customHeight="1" x14ac:dyDescent="0.2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6" ht="44.25" customHeight="1" x14ac:dyDescent="0.25">
      <c r="A80" s="211" t="s">
        <v>173</v>
      </c>
      <c r="B80" s="211"/>
      <c r="C80" s="211"/>
      <c r="D80" s="211" t="s">
        <v>57</v>
      </c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11811023622047245" top="0.15748031496062992" bottom="0.15748031496062992" header="0.31496062992125984" footer="0.31496062992125984"/>
  <pageSetup paperSize="9" scale="45" orientation="landscape" r:id="rId1"/>
  <rowBreaks count="1" manualBreakCount="1">
    <brk id="40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B13" zoomScale="75" zoomScaleNormal="100" zoomScaleSheetLayoutView="75" workbookViewId="0">
      <selection activeCell="B13" sqref="A1:XFD1048576"/>
    </sheetView>
  </sheetViews>
  <sheetFormatPr defaultRowHeight="12" x14ac:dyDescent="0.2"/>
  <cols>
    <col min="1" max="1" width="46.28515625" style="1" customWidth="1"/>
    <col min="2" max="2" width="9.42578125" style="1" bestFit="1" customWidth="1"/>
    <col min="3" max="3" width="13.28515625" style="1" bestFit="1" customWidth="1"/>
    <col min="4" max="4" width="19" style="1" customWidth="1"/>
    <col min="5" max="5" width="20.85546875" style="1" customWidth="1"/>
    <col min="6" max="6" width="19.85546875" style="1" customWidth="1"/>
    <col min="7" max="7" width="20.7109375" style="1" customWidth="1"/>
    <col min="8" max="8" width="13" style="1" customWidth="1"/>
    <col min="9" max="9" width="10.7109375" style="1" customWidth="1"/>
    <col min="10" max="10" width="11.5703125" style="1" customWidth="1"/>
    <col min="11" max="11" width="14.42578125" style="1" customWidth="1"/>
    <col min="12" max="12" width="13.140625" style="1" customWidth="1"/>
    <col min="13" max="13" width="24.5703125" style="1" customWidth="1"/>
    <col min="14" max="14" width="25.85546875" style="1" customWidth="1"/>
    <col min="15" max="15" width="11.7109375" style="1" customWidth="1"/>
    <col min="16" max="16" width="6.140625" style="1" customWidth="1"/>
    <col min="17" max="17" width="10.7109375" style="1" customWidth="1"/>
    <col min="18" max="18" width="9.140625" style="1"/>
    <col min="19" max="19" width="12.7109375" style="1" customWidth="1"/>
    <col min="20" max="20" width="5.7109375" style="1" customWidth="1"/>
    <col min="21" max="256" width="9.140625" style="1"/>
    <col min="257" max="257" width="46.28515625" style="1" customWidth="1"/>
    <col min="258" max="258" width="9.42578125" style="1" bestFit="1" customWidth="1"/>
    <col min="259" max="259" width="13.28515625" style="1" bestFit="1" customWidth="1"/>
    <col min="260" max="260" width="15.140625" style="1" customWidth="1"/>
    <col min="261" max="261" width="14" style="1" customWidth="1"/>
    <col min="262" max="262" width="9.7109375" style="1" bestFit="1" customWidth="1"/>
    <col min="263" max="263" width="12.5703125" style="1" customWidth="1"/>
    <col min="264" max="264" width="13" style="1" customWidth="1"/>
    <col min="265" max="265" width="10.7109375" style="1" customWidth="1"/>
    <col min="266" max="266" width="11.5703125" style="1" customWidth="1"/>
    <col min="267" max="267" width="14.42578125" style="1" customWidth="1"/>
    <col min="268" max="268" width="13.140625" style="1" customWidth="1"/>
    <col min="269" max="269" width="15" style="1" customWidth="1"/>
    <col min="270" max="270" width="14.42578125" style="1" customWidth="1"/>
    <col min="271" max="271" width="11.7109375" style="1" customWidth="1"/>
    <col min="272" max="272" width="6.140625" style="1" customWidth="1"/>
    <col min="273" max="273" width="10.7109375" style="1" customWidth="1"/>
    <col min="274" max="274" width="9.140625" style="1"/>
    <col min="275" max="275" width="12.7109375" style="1" customWidth="1"/>
    <col min="276" max="276" width="5.7109375" style="1" customWidth="1"/>
    <col min="277" max="512" width="9.140625" style="1"/>
    <col min="513" max="513" width="46.28515625" style="1" customWidth="1"/>
    <col min="514" max="514" width="9.42578125" style="1" bestFit="1" customWidth="1"/>
    <col min="515" max="515" width="13.28515625" style="1" bestFit="1" customWidth="1"/>
    <col min="516" max="516" width="15.140625" style="1" customWidth="1"/>
    <col min="517" max="517" width="14" style="1" customWidth="1"/>
    <col min="518" max="518" width="9.7109375" style="1" bestFit="1" customWidth="1"/>
    <col min="519" max="519" width="12.5703125" style="1" customWidth="1"/>
    <col min="520" max="520" width="13" style="1" customWidth="1"/>
    <col min="521" max="521" width="10.7109375" style="1" customWidth="1"/>
    <col min="522" max="522" width="11.5703125" style="1" customWidth="1"/>
    <col min="523" max="523" width="14.42578125" style="1" customWidth="1"/>
    <col min="524" max="524" width="13.140625" style="1" customWidth="1"/>
    <col min="525" max="525" width="15" style="1" customWidth="1"/>
    <col min="526" max="526" width="14.42578125" style="1" customWidth="1"/>
    <col min="527" max="527" width="11.7109375" style="1" customWidth="1"/>
    <col min="528" max="528" width="6.140625" style="1" customWidth="1"/>
    <col min="529" max="529" width="10.7109375" style="1" customWidth="1"/>
    <col min="530" max="530" width="9.140625" style="1"/>
    <col min="531" max="531" width="12.7109375" style="1" customWidth="1"/>
    <col min="532" max="532" width="5.7109375" style="1" customWidth="1"/>
    <col min="533" max="768" width="9.140625" style="1"/>
    <col min="769" max="769" width="46.28515625" style="1" customWidth="1"/>
    <col min="770" max="770" width="9.42578125" style="1" bestFit="1" customWidth="1"/>
    <col min="771" max="771" width="13.28515625" style="1" bestFit="1" customWidth="1"/>
    <col min="772" max="772" width="15.140625" style="1" customWidth="1"/>
    <col min="773" max="773" width="14" style="1" customWidth="1"/>
    <col min="774" max="774" width="9.7109375" style="1" bestFit="1" customWidth="1"/>
    <col min="775" max="775" width="12.5703125" style="1" customWidth="1"/>
    <col min="776" max="776" width="13" style="1" customWidth="1"/>
    <col min="777" max="777" width="10.7109375" style="1" customWidth="1"/>
    <col min="778" max="778" width="11.5703125" style="1" customWidth="1"/>
    <col min="779" max="779" width="14.42578125" style="1" customWidth="1"/>
    <col min="780" max="780" width="13.140625" style="1" customWidth="1"/>
    <col min="781" max="781" width="15" style="1" customWidth="1"/>
    <col min="782" max="782" width="14.42578125" style="1" customWidth="1"/>
    <col min="783" max="783" width="11.7109375" style="1" customWidth="1"/>
    <col min="784" max="784" width="6.140625" style="1" customWidth="1"/>
    <col min="785" max="785" width="10.7109375" style="1" customWidth="1"/>
    <col min="786" max="786" width="9.140625" style="1"/>
    <col min="787" max="787" width="12.7109375" style="1" customWidth="1"/>
    <col min="788" max="788" width="5.7109375" style="1" customWidth="1"/>
    <col min="789" max="1024" width="9.140625" style="1"/>
    <col min="1025" max="1025" width="46.28515625" style="1" customWidth="1"/>
    <col min="1026" max="1026" width="9.42578125" style="1" bestFit="1" customWidth="1"/>
    <col min="1027" max="1027" width="13.28515625" style="1" bestFit="1" customWidth="1"/>
    <col min="1028" max="1028" width="15.140625" style="1" customWidth="1"/>
    <col min="1029" max="1029" width="14" style="1" customWidth="1"/>
    <col min="1030" max="1030" width="9.7109375" style="1" bestFit="1" customWidth="1"/>
    <col min="1031" max="1031" width="12.5703125" style="1" customWidth="1"/>
    <col min="1032" max="1032" width="13" style="1" customWidth="1"/>
    <col min="1033" max="1033" width="10.7109375" style="1" customWidth="1"/>
    <col min="1034" max="1034" width="11.5703125" style="1" customWidth="1"/>
    <col min="1035" max="1035" width="14.42578125" style="1" customWidth="1"/>
    <col min="1036" max="1036" width="13.140625" style="1" customWidth="1"/>
    <col min="1037" max="1037" width="15" style="1" customWidth="1"/>
    <col min="1038" max="1038" width="14.42578125" style="1" customWidth="1"/>
    <col min="1039" max="1039" width="11.7109375" style="1" customWidth="1"/>
    <col min="1040" max="1040" width="6.140625" style="1" customWidth="1"/>
    <col min="1041" max="1041" width="10.7109375" style="1" customWidth="1"/>
    <col min="1042" max="1042" width="9.140625" style="1"/>
    <col min="1043" max="1043" width="12.7109375" style="1" customWidth="1"/>
    <col min="1044" max="1044" width="5.7109375" style="1" customWidth="1"/>
    <col min="1045" max="1280" width="9.140625" style="1"/>
    <col min="1281" max="1281" width="46.28515625" style="1" customWidth="1"/>
    <col min="1282" max="1282" width="9.42578125" style="1" bestFit="1" customWidth="1"/>
    <col min="1283" max="1283" width="13.28515625" style="1" bestFit="1" customWidth="1"/>
    <col min="1284" max="1284" width="15.140625" style="1" customWidth="1"/>
    <col min="1285" max="1285" width="14" style="1" customWidth="1"/>
    <col min="1286" max="1286" width="9.7109375" style="1" bestFit="1" customWidth="1"/>
    <col min="1287" max="1287" width="12.5703125" style="1" customWidth="1"/>
    <col min="1288" max="1288" width="13" style="1" customWidth="1"/>
    <col min="1289" max="1289" width="10.7109375" style="1" customWidth="1"/>
    <col min="1290" max="1290" width="11.5703125" style="1" customWidth="1"/>
    <col min="1291" max="1291" width="14.42578125" style="1" customWidth="1"/>
    <col min="1292" max="1292" width="13.140625" style="1" customWidth="1"/>
    <col min="1293" max="1293" width="15" style="1" customWidth="1"/>
    <col min="1294" max="1294" width="14.42578125" style="1" customWidth="1"/>
    <col min="1295" max="1295" width="11.7109375" style="1" customWidth="1"/>
    <col min="1296" max="1296" width="6.140625" style="1" customWidth="1"/>
    <col min="1297" max="1297" width="10.7109375" style="1" customWidth="1"/>
    <col min="1298" max="1298" width="9.140625" style="1"/>
    <col min="1299" max="1299" width="12.7109375" style="1" customWidth="1"/>
    <col min="1300" max="1300" width="5.7109375" style="1" customWidth="1"/>
    <col min="1301" max="1536" width="9.140625" style="1"/>
    <col min="1537" max="1537" width="46.28515625" style="1" customWidth="1"/>
    <col min="1538" max="1538" width="9.42578125" style="1" bestFit="1" customWidth="1"/>
    <col min="1539" max="1539" width="13.28515625" style="1" bestFit="1" customWidth="1"/>
    <col min="1540" max="1540" width="15.140625" style="1" customWidth="1"/>
    <col min="1541" max="1541" width="14" style="1" customWidth="1"/>
    <col min="1542" max="1542" width="9.7109375" style="1" bestFit="1" customWidth="1"/>
    <col min="1543" max="1543" width="12.5703125" style="1" customWidth="1"/>
    <col min="1544" max="1544" width="13" style="1" customWidth="1"/>
    <col min="1545" max="1545" width="10.7109375" style="1" customWidth="1"/>
    <col min="1546" max="1546" width="11.5703125" style="1" customWidth="1"/>
    <col min="1547" max="1547" width="14.42578125" style="1" customWidth="1"/>
    <col min="1548" max="1548" width="13.140625" style="1" customWidth="1"/>
    <col min="1549" max="1549" width="15" style="1" customWidth="1"/>
    <col min="1550" max="1550" width="14.42578125" style="1" customWidth="1"/>
    <col min="1551" max="1551" width="11.7109375" style="1" customWidth="1"/>
    <col min="1552" max="1552" width="6.140625" style="1" customWidth="1"/>
    <col min="1553" max="1553" width="10.7109375" style="1" customWidth="1"/>
    <col min="1554" max="1554" width="9.140625" style="1"/>
    <col min="1555" max="1555" width="12.7109375" style="1" customWidth="1"/>
    <col min="1556" max="1556" width="5.7109375" style="1" customWidth="1"/>
    <col min="1557" max="1792" width="9.140625" style="1"/>
    <col min="1793" max="1793" width="46.28515625" style="1" customWidth="1"/>
    <col min="1794" max="1794" width="9.42578125" style="1" bestFit="1" customWidth="1"/>
    <col min="1795" max="1795" width="13.28515625" style="1" bestFit="1" customWidth="1"/>
    <col min="1796" max="1796" width="15.140625" style="1" customWidth="1"/>
    <col min="1797" max="1797" width="14" style="1" customWidth="1"/>
    <col min="1798" max="1798" width="9.7109375" style="1" bestFit="1" customWidth="1"/>
    <col min="1799" max="1799" width="12.5703125" style="1" customWidth="1"/>
    <col min="1800" max="1800" width="13" style="1" customWidth="1"/>
    <col min="1801" max="1801" width="10.7109375" style="1" customWidth="1"/>
    <col min="1802" max="1802" width="11.5703125" style="1" customWidth="1"/>
    <col min="1803" max="1803" width="14.42578125" style="1" customWidth="1"/>
    <col min="1804" max="1804" width="13.140625" style="1" customWidth="1"/>
    <col min="1805" max="1805" width="15" style="1" customWidth="1"/>
    <col min="1806" max="1806" width="14.42578125" style="1" customWidth="1"/>
    <col min="1807" max="1807" width="11.7109375" style="1" customWidth="1"/>
    <col min="1808" max="1808" width="6.140625" style="1" customWidth="1"/>
    <col min="1809" max="1809" width="10.7109375" style="1" customWidth="1"/>
    <col min="1810" max="1810" width="9.140625" style="1"/>
    <col min="1811" max="1811" width="12.7109375" style="1" customWidth="1"/>
    <col min="1812" max="1812" width="5.7109375" style="1" customWidth="1"/>
    <col min="1813" max="2048" width="9.140625" style="1"/>
    <col min="2049" max="2049" width="46.28515625" style="1" customWidth="1"/>
    <col min="2050" max="2050" width="9.42578125" style="1" bestFit="1" customWidth="1"/>
    <col min="2051" max="2051" width="13.28515625" style="1" bestFit="1" customWidth="1"/>
    <col min="2052" max="2052" width="15.140625" style="1" customWidth="1"/>
    <col min="2053" max="2053" width="14" style="1" customWidth="1"/>
    <col min="2054" max="2054" width="9.7109375" style="1" bestFit="1" customWidth="1"/>
    <col min="2055" max="2055" width="12.5703125" style="1" customWidth="1"/>
    <col min="2056" max="2056" width="13" style="1" customWidth="1"/>
    <col min="2057" max="2057" width="10.7109375" style="1" customWidth="1"/>
    <col min="2058" max="2058" width="11.5703125" style="1" customWidth="1"/>
    <col min="2059" max="2059" width="14.42578125" style="1" customWidth="1"/>
    <col min="2060" max="2060" width="13.140625" style="1" customWidth="1"/>
    <col min="2061" max="2061" width="15" style="1" customWidth="1"/>
    <col min="2062" max="2062" width="14.42578125" style="1" customWidth="1"/>
    <col min="2063" max="2063" width="11.7109375" style="1" customWidth="1"/>
    <col min="2064" max="2064" width="6.140625" style="1" customWidth="1"/>
    <col min="2065" max="2065" width="10.7109375" style="1" customWidth="1"/>
    <col min="2066" max="2066" width="9.140625" style="1"/>
    <col min="2067" max="2067" width="12.7109375" style="1" customWidth="1"/>
    <col min="2068" max="2068" width="5.7109375" style="1" customWidth="1"/>
    <col min="2069" max="2304" width="9.140625" style="1"/>
    <col min="2305" max="2305" width="46.28515625" style="1" customWidth="1"/>
    <col min="2306" max="2306" width="9.42578125" style="1" bestFit="1" customWidth="1"/>
    <col min="2307" max="2307" width="13.28515625" style="1" bestFit="1" customWidth="1"/>
    <col min="2308" max="2308" width="15.140625" style="1" customWidth="1"/>
    <col min="2309" max="2309" width="14" style="1" customWidth="1"/>
    <col min="2310" max="2310" width="9.7109375" style="1" bestFit="1" customWidth="1"/>
    <col min="2311" max="2311" width="12.5703125" style="1" customWidth="1"/>
    <col min="2312" max="2312" width="13" style="1" customWidth="1"/>
    <col min="2313" max="2313" width="10.7109375" style="1" customWidth="1"/>
    <col min="2314" max="2314" width="11.5703125" style="1" customWidth="1"/>
    <col min="2315" max="2315" width="14.42578125" style="1" customWidth="1"/>
    <col min="2316" max="2316" width="13.140625" style="1" customWidth="1"/>
    <col min="2317" max="2317" width="15" style="1" customWidth="1"/>
    <col min="2318" max="2318" width="14.42578125" style="1" customWidth="1"/>
    <col min="2319" max="2319" width="11.7109375" style="1" customWidth="1"/>
    <col min="2320" max="2320" width="6.140625" style="1" customWidth="1"/>
    <col min="2321" max="2321" width="10.7109375" style="1" customWidth="1"/>
    <col min="2322" max="2322" width="9.140625" style="1"/>
    <col min="2323" max="2323" width="12.7109375" style="1" customWidth="1"/>
    <col min="2324" max="2324" width="5.7109375" style="1" customWidth="1"/>
    <col min="2325" max="2560" width="9.140625" style="1"/>
    <col min="2561" max="2561" width="46.28515625" style="1" customWidth="1"/>
    <col min="2562" max="2562" width="9.42578125" style="1" bestFit="1" customWidth="1"/>
    <col min="2563" max="2563" width="13.28515625" style="1" bestFit="1" customWidth="1"/>
    <col min="2564" max="2564" width="15.140625" style="1" customWidth="1"/>
    <col min="2565" max="2565" width="14" style="1" customWidth="1"/>
    <col min="2566" max="2566" width="9.7109375" style="1" bestFit="1" customWidth="1"/>
    <col min="2567" max="2567" width="12.5703125" style="1" customWidth="1"/>
    <col min="2568" max="2568" width="13" style="1" customWidth="1"/>
    <col min="2569" max="2569" width="10.7109375" style="1" customWidth="1"/>
    <col min="2570" max="2570" width="11.5703125" style="1" customWidth="1"/>
    <col min="2571" max="2571" width="14.42578125" style="1" customWidth="1"/>
    <col min="2572" max="2572" width="13.140625" style="1" customWidth="1"/>
    <col min="2573" max="2573" width="15" style="1" customWidth="1"/>
    <col min="2574" max="2574" width="14.42578125" style="1" customWidth="1"/>
    <col min="2575" max="2575" width="11.7109375" style="1" customWidth="1"/>
    <col min="2576" max="2576" width="6.140625" style="1" customWidth="1"/>
    <col min="2577" max="2577" width="10.7109375" style="1" customWidth="1"/>
    <col min="2578" max="2578" width="9.140625" style="1"/>
    <col min="2579" max="2579" width="12.7109375" style="1" customWidth="1"/>
    <col min="2580" max="2580" width="5.7109375" style="1" customWidth="1"/>
    <col min="2581" max="2816" width="9.140625" style="1"/>
    <col min="2817" max="2817" width="46.28515625" style="1" customWidth="1"/>
    <col min="2818" max="2818" width="9.42578125" style="1" bestFit="1" customWidth="1"/>
    <col min="2819" max="2819" width="13.28515625" style="1" bestFit="1" customWidth="1"/>
    <col min="2820" max="2820" width="15.140625" style="1" customWidth="1"/>
    <col min="2821" max="2821" width="14" style="1" customWidth="1"/>
    <col min="2822" max="2822" width="9.7109375" style="1" bestFit="1" customWidth="1"/>
    <col min="2823" max="2823" width="12.5703125" style="1" customWidth="1"/>
    <col min="2824" max="2824" width="13" style="1" customWidth="1"/>
    <col min="2825" max="2825" width="10.7109375" style="1" customWidth="1"/>
    <col min="2826" max="2826" width="11.5703125" style="1" customWidth="1"/>
    <col min="2827" max="2827" width="14.42578125" style="1" customWidth="1"/>
    <col min="2828" max="2828" width="13.140625" style="1" customWidth="1"/>
    <col min="2829" max="2829" width="15" style="1" customWidth="1"/>
    <col min="2830" max="2830" width="14.42578125" style="1" customWidth="1"/>
    <col min="2831" max="2831" width="11.7109375" style="1" customWidth="1"/>
    <col min="2832" max="2832" width="6.140625" style="1" customWidth="1"/>
    <col min="2833" max="2833" width="10.7109375" style="1" customWidth="1"/>
    <col min="2834" max="2834" width="9.140625" style="1"/>
    <col min="2835" max="2835" width="12.7109375" style="1" customWidth="1"/>
    <col min="2836" max="2836" width="5.7109375" style="1" customWidth="1"/>
    <col min="2837" max="3072" width="9.140625" style="1"/>
    <col min="3073" max="3073" width="46.28515625" style="1" customWidth="1"/>
    <col min="3074" max="3074" width="9.42578125" style="1" bestFit="1" customWidth="1"/>
    <col min="3075" max="3075" width="13.28515625" style="1" bestFit="1" customWidth="1"/>
    <col min="3076" max="3076" width="15.140625" style="1" customWidth="1"/>
    <col min="3077" max="3077" width="14" style="1" customWidth="1"/>
    <col min="3078" max="3078" width="9.7109375" style="1" bestFit="1" customWidth="1"/>
    <col min="3079" max="3079" width="12.5703125" style="1" customWidth="1"/>
    <col min="3080" max="3080" width="13" style="1" customWidth="1"/>
    <col min="3081" max="3081" width="10.7109375" style="1" customWidth="1"/>
    <col min="3082" max="3082" width="11.5703125" style="1" customWidth="1"/>
    <col min="3083" max="3083" width="14.42578125" style="1" customWidth="1"/>
    <col min="3084" max="3084" width="13.140625" style="1" customWidth="1"/>
    <col min="3085" max="3085" width="15" style="1" customWidth="1"/>
    <col min="3086" max="3086" width="14.42578125" style="1" customWidth="1"/>
    <col min="3087" max="3087" width="11.7109375" style="1" customWidth="1"/>
    <col min="3088" max="3088" width="6.140625" style="1" customWidth="1"/>
    <col min="3089" max="3089" width="10.7109375" style="1" customWidth="1"/>
    <col min="3090" max="3090" width="9.140625" style="1"/>
    <col min="3091" max="3091" width="12.7109375" style="1" customWidth="1"/>
    <col min="3092" max="3092" width="5.7109375" style="1" customWidth="1"/>
    <col min="3093" max="3328" width="9.140625" style="1"/>
    <col min="3329" max="3329" width="46.28515625" style="1" customWidth="1"/>
    <col min="3330" max="3330" width="9.42578125" style="1" bestFit="1" customWidth="1"/>
    <col min="3331" max="3331" width="13.28515625" style="1" bestFit="1" customWidth="1"/>
    <col min="3332" max="3332" width="15.140625" style="1" customWidth="1"/>
    <col min="3333" max="3333" width="14" style="1" customWidth="1"/>
    <col min="3334" max="3334" width="9.7109375" style="1" bestFit="1" customWidth="1"/>
    <col min="3335" max="3335" width="12.5703125" style="1" customWidth="1"/>
    <col min="3336" max="3336" width="13" style="1" customWidth="1"/>
    <col min="3337" max="3337" width="10.7109375" style="1" customWidth="1"/>
    <col min="3338" max="3338" width="11.5703125" style="1" customWidth="1"/>
    <col min="3339" max="3339" width="14.42578125" style="1" customWidth="1"/>
    <col min="3340" max="3340" width="13.140625" style="1" customWidth="1"/>
    <col min="3341" max="3341" width="15" style="1" customWidth="1"/>
    <col min="3342" max="3342" width="14.42578125" style="1" customWidth="1"/>
    <col min="3343" max="3343" width="11.7109375" style="1" customWidth="1"/>
    <col min="3344" max="3344" width="6.140625" style="1" customWidth="1"/>
    <col min="3345" max="3345" width="10.7109375" style="1" customWidth="1"/>
    <col min="3346" max="3346" width="9.140625" style="1"/>
    <col min="3347" max="3347" width="12.7109375" style="1" customWidth="1"/>
    <col min="3348" max="3348" width="5.7109375" style="1" customWidth="1"/>
    <col min="3349" max="3584" width="9.140625" style="1"/>
    <col min="3585" max="3585" width="46.28515625" style="1" customWidth="1"/>
    <col min="3586" max="3586" width="9.42578125" style="1" bestFit="1" customWidth="1"/>
    <col min="3587" max="3587" width="13.28515625" style="1" bestFit="1" customWidth="1"/>
    <col min="3588" max="3588" width="15.140625" style="1" customWidth="1"/>
    <col min="3589" max="3589" width="14" style="1" customWidth="1"/>
    <col min="3590" max="3590" width="9.7109375" style="1" bestFit="1" customWidth="1"/>
    <col min="3591" max="3591" width="12.5703125" style="1" customWidth="1"/>
    <col min="3592" max="3592" width="13" style="1" customWidth="1"/>
    <col min="3593" max="3593" width="10.7109375" style="1" customWidth="1"/>
    <col min="3594" max="3594" width="11.5703125" style="1" customWidth="1"/>
    <col min="3595" max="3595" width="14.42578125" style="1" customWidth="1"/>
    <col min="3596" max="3596" width="13.140625" style="1" customWidth="1"/>
    <col min="3597" max="3597" width="15" style="1" customWidth="1"/>
    <col min="3598" max="3598" width="14.42578125" style="1" customWidth="1"/>
    <col min="3599" max="3599" width="11.7109375" style="1" customWidth="1"/>
    <col min="3600" max="3600" width="6.140625" style="1" customWidth="1"/>
    <col min="3601" max="3601" width="10.7109375" style="1" customWidth="1"/>
    <col min="3602" max="3602" width="9.140625" style="1"/>
    <col min="3603" max="3603" width="12.7109375" style="1" customWidth="1"/>
    <col min="3604" max="3604" width="5.7109375" style="1" customWidth="1"/>
    <col min="3605" max="3840" width="9.140625" style="1"/>
    <col min="3841" max="3841" width="46.28515625" style="1" customWidth="1"/>
    <col min="3842" max="3842" width="9.42578125" style="1" bestFit="1" customWidth="1"/>
    <col min="3843" max="3843" width="13.28515625" style="1" bestFit="1" customWidth="1"/>
    <col min="3844" max="3844" width="15.140625" style="1" customWidth="1"/>
    <col min="3845" max="3845" width="14" style="1" customWidth="1"/>
    <col min="3846" max="3846" width="9.7109375" style="1" bestFit="1" customWidth="1"/>
    <col min="3847" max="3847" width="12.5703125" style="1" customWidth="1"/>
    <col min="3848" max="3848" width="13" style="1" customWidth="1"/>
    <col min="3849" max="3849" width="10.7109375" style="1" customWidth="1"/>
    <col min="3850" max="3850" width="11.5703125" style="1" customWidth="1"/>
    <col min="3851" max="3851" width="14.42578125" style="1" customWidth="1"/>
    <col min="3852" max="3852" width="13.140625" style="1" customWidth="1"/>
    <col min="3853" max="3853" width="15" style="1" customWidth="1"/>
    <col min="3854" max="3854" width="14.42578125" style="1" customWidth="1"/>
    <col min="3855" max="3855" width="11.7109375" style="1" customWidth="1"/>
    <col min="3856" max="3856" width="6.140625" style="1" customWidth="1"/>
    <col min="3857" max="3857" width="10.7109375" style="1" customWidth="1"/>
    <col min="3858" max="3858" width="9.140625" style="1"/>
    <col min="3859" max="3859" width="12.7109375" style="1" customWidth="1"/>
    <col min="3860" max="3860" width="5.7109375" style="1" customWidth="1"/>
    <col min="3861" max="4096" width="9.140625" style="1"/>
    <col min="4097" max="4097" width="46.28515625" style="1" customWidth="1"/>
    <col min="4098" max="4098" width="9.42578125" style="1" bestFit="1" customWidth="1"/>
    <col min="4099" max="4099" width="13.28515625" style="1" bestFit="1" customWidth="1"/>
    <col min="4100" max="4100" width="15.140625" style="1" customWidth="1"/>
    <col min="4101" max="4101" width="14" style="1" customWidth="1"/>
    <col min="4102" max="4102" width="9.7109375" style="1" bestFit="1" customWidth="1"/>
    <col min="4103" max="4103" width="12.5703125" style="1" customWidth="1"/>
    <col min="4104" max="4104" width="13" style="1" customWidth="1"/>
    <col min="4105" max="4105" width="10.7109375" style="1" customWidth="1"/>
    <col min="4106" max="4106" width="11.5703125" style="1" customWidth="1"/>
    <col min="4107" max="4107" width="14.42578125" style="1" customWidth="1"/>
    <col min="4108" max="4108" width="13.140625" style="1" customWidth="1"/>
    <col min="4109" max="4109" width="15" style="1" customWidth="1"/>
    <col min="4110" max="4110" width="14.42578125" style="1" customWidth="1"/>
    <col min="4111" max="4111" width="11.7109375" style="1" customWidth="1"/>
    <col min="4112" max="4112" width="6.140625" style="1" customWidth="1"/>
    <col min="4113" max="4113" width="10.7109375" style="1" customWidth="1"/>
    <col min="4114" max="4114" width="9.140625" style="1"/>
    <col min="4115" max="4115" width="12.7109375" style="1" customWidth="1"/>
    <col min="4116" max="4116" width="5.7109375" style="1" customWidth="1"/>
    <col min="4117" max="4352" width="9.140625" style="1"/>
    <col min="4353" max="4353" width="46.28515625" style="1" customWidth="1"/>
    <col min="4354" max="4354" width="9.42578125" style="1" bestFit="1" customWidth="1"/>
    <col min="4355" max="4355" width="13.28515625" style="1" bestFit="1" customWidth="1"/>
    <col min="4356" max="4356" width="15.140625" style="1" customWidth="1"/>
    <col min="4357" max="4357" width="14" style="1" customWidth="1"/>
    <col min="4358" max="4358" width="9.7109375" style="1" bestFit="1" customWidth="1"/>
    <col min="4359" max="4359" width="12.5703125" style="1" customWidth="1"/>
    <col min="4360" max="4360" width="13" style="1" customWidth="1"/>
    <col min="4361" max="4361" width="10.7109375" style="1" customWidth="1"/>
    <col min="4362" max="4362" width="11.5703125" style="1" customWidth="1"/>
    <col min="4363" max="4363" width="14.42578125" style="1" customWidth="1"/>
    <col min="4364" max="4364" width="13.140625" style="1" customWidth="1"/>
    <col min="4365" max="4365" width="15" style="1" customWidth="1"/>
    <col min="4366" max="4366" width="14.42578125" style="1" customWidth="1"/>
    <col min="4367" max="4367" width="11.7109375" style="1" customWidth="1"/>
    <col min="4368" max="4368" width="6.140625" style="1" customWidth="1"/>
    <col min="4369" max="4369" width="10.7109375" style="1" customWidth="1"/>
    <col min="4370" max="4370" width="9.140625" style="1"/>
    <col min="4371" max="4371" width="12.7109375" style="1" customWidth="1"/>
    <col min="4372" max="4372" width="5.7109375" style="1" customWidth="1"/>
    <col min="4373" max="4608" width="9.140625" style="1"/>
    <col min="4609" max="4609" width="46.28515625" style="1" customWidth="1"/>
    <col min="4610" max="4610" width="9.42578125" style="1" bestFit="1" customWidth="1"/>
    <col min="4611" max="4611" width="13.28515625" style="1" bestFit="1" customWidth="1"/>
    <col min="4612" max="4612" width="15.140625" style="1" customWidth="1"/>
    <col min="4613" max="4613" width="14" style="1" customWidth="1"/>
    <col min="4614" max="4614" width="9.7109375" style="1" bestFit="1" customWidth="1"/>
    <col min="4615" max="4615" width="12.5703125" style="1" customWidth="1"/>
    <col min="4616" max="4616" width="13" style="1" customWidth="1"/>
    <col min="4617" max="4617" width="10.7109375" style="1" customWidth="1"/>
    <col min="4618" max="4618" width="11.5703125" style="1" customWidth="1"/>
    <col min="4619" max="4619" width="14.42578125" style="1" customWidth="1"/>
    <col min="4620" max="4620" width="13.140625" style="1" customWidth="1"/>
    <col min="4621" max="4621" width="15" style="1" customWidth="1"/>
    <col min="4622" max="4622" width="14.42578125" style="1" customWidth="1"/>
    <col min="4623" max="4623" width="11.7109375" style="1" customWidth="1"/>
    <col min="4624" max="4624" width="6.140625" style="1" customWidth="1"/>
    <col min="4625" max="4625" width="10.7109375" style="1" customWidth="1"/>
    <col min="4626" max="4626" width="9.140625" style="1"/>
    <col min="4627" max="4627" width="12.7109375" style="1" customWidth="1"/>
    <col min="4628" max="4628" width="5.7109375" style="1" customWidth="1"/>
    <col min="4629" max="4864" width="9.140625" style="1"/>
    <col min="4865" max="4865" width="46.28515625" style="1" customWidth="1"/>
    <col min="4866" max="4866" width="9.42578125" style="1" bestFit="1" customWidth="1"/>
    <col min="4867" max="4867" width="13.28515625" style="1" bestFit="1" customWidth="1"/>
    <col min="4868" max="4868" width="15.140625" style="1" customWidth="1"/>
    <col min="4869" max="4869" width="14" style="1" customWidth="1"/>
    <col min="4870" max="4870" width="9.7109375" style="1" bestFit="1" customWidth="1"/>
    <col min="4871" max="4871" width="12.5703125" style="1" customWidth="1"/>
    <col min="4872" max="4872" width="13" style="1" customWidth="1"/>
    <col min="4873" max="4873" width="10.7109375" style="1" customWidth="1"/>
    <col min="4874" max="4874" width="11.5703125" style="1" customWidth="1"/>
    <col min="4875" max="4875" width="14.42578125" style="1" customWidth="1"/>
    <col min="4876" max="4876" width="13.140625" style="1" customWidth="1"/>
    <col min="4877" max="4877" width="15" style="1" customWidth="1"/>
    <col min="4878" max="4878" width="14.42578125" style="1" customWidth="1"/>
    <col min="4879" max="4879" width="11.7109375" style="1" customWidth="1"/>
    <col min="4880" max="4880" width="6.140625" style="1" customWidth="1"/>
    <col min="4881" max="4881" width="10.7109375" style="1" customWidth="1"/>
    <col min="4882" max="4882" width="9.140625" style="1"/>
    <col min="4883" max="4883" width="12.7109375" style="1" customWidth="1"/>
    <col min="4884" max="4884" width="5.7109375" style="1" customWidth="1"/>
    <col min="4885" max="5120" width="9.140625" style="1"/>
    <col min="5121" max="5121" width="46.28515625" style="1" customWidth="1"/>
    <col min="5122" max="5122" width="9.42578125" style="1" bestFit="1" customWidth="1"/>
    <col min="5123" max="5123" width="13.28515625" style="1" bestFit="1" customWidth="1"/>
    <col min="5124" max="5124" width="15.140625" style="1" customWidth="1"/>
    <col min="5125" max="5125" width="14" style="1" customWidth="1"/>
    <col min="5126" max="5126" width="9.7109375" style="1" bestFit="1" customWidth="1"/>
    <col min="5127" max="5127" width="12.5703125" style="1" customWidth="1"/>
    <col min="5128" max="5128" width="13" style="1" customWidth="1"/>
    <col min="5129" max="5129" width="10.7109375" style="1" customWidth="1"/>
    <col min="5130" max="5130" width="11.5703125" style="1" customWidth="1"/>
    <col min="5131" max="5131" width="14.42578125" style="1" customWidth="1"/>
    <col min="5132" max="5132" width="13.140625" style="1" customWidth="1"/>
    <col min="5133" max="5133" width="15" style="1" customWidth="1"/>
    <col min="5134" max="5134" width="14.42578125" style="1" customWidth="1"/>
    <col min="5135" max="5135" width="11.7109375" style="1" customWidth="1"/>
    <col min="5136" max="5136" width="6.140625" style="1" customWidth="1"/>
    <col min="5137" max="5137" width="10.7109375" style="1" customWidth="1"/>
    <col min="5138" max="5138" width="9.140625" style="1"/>
    <col min="5139" max="5139" width="12.7109375" style="1" customWidth="1"/>
    <col min="5140" max="5140" width="5.7109375" style="1" customWidth="1"/>
    <col min="5141" max="5376" width="9.140625" style="1"/>
    <col min="5377" max="5377" width="46.28515625" style="1" customWidth="1"/>
    <col min="5378" max="5378" width="9.42578125" style="1" bestFit="1" customWidth="1"/>
    <col min="5379" max="5379" width="13.28515625" style="1" bestFit="1" customWidth="1"/>
    <col min="5380" max="5380" width="15.140625" style="1" customWidth="1"/>
    <col min="5381" max="5381" width="14" style="1" customWidth="1"/>
    <col min="5382" max="5382" width="9.7109375" style="1" bestFit="1" customWidth="1"/>
    <col min="5383" max="5383" width="12.5703125" style="1" customWidth="1"/>
    <col min="5384" max="5384" width="13" style="1" customWidth="1"/>
    <col min="5385" max="5385" width="10.7109375" style="1" customWidth="1"/>
    <col min="5386" max="5386" width="11.5703125" style="1" customWidth="1"/>
    <col min="5387" max="5387" width="14.42578125" style="1" customWidth="1"/>
    <col min="5388" max="5388" width="13.140625" style="1" customWidth="1"/>
    <col min="5389" max="5389" width="15" style="1" customWidth="1"/>
    <col min="5390" max="5390" width="14.42578125" style="1" customWidth="1"/>
    <col min="5391" max="5391" width="11.7109375" style="1" customWidth="1"/>
    <col min="5392" max="5392" width="6.140625" style="1" customWidth="1"/>
    <col min="5393" max="5393" width="10.7109375" style="1" customWidth="1"/>
    <col min="5394" max="5394" width="9.140625" style="1"/>
    <col min="5395" max="5395" width="12.7109375" style="1" customWidth="1"/>
    <col min="5396" max="5396" width="5.7109375" style="1" customWidth="1"/>
    <col min="5397" max="5632" width="9.140625" style="1"/>
    <col min="5633" max="5633" width="46.28515625" style="1" customWidth="1"/>
    <col min="5634" max="5634" width="9.42578125" style="1" bestFit="1" customWidth="1"/>
    <col min="5635" max="5635" width="13.28515625" style="1" bestFit="1" customWidth="1"/>
    <col min="5636" max="5636" width="15.140625" style="1" customWidth="1"/>
    <col min="5637" max="5637" width="14" style="1" customWidth="1"/>
    <col min="5638" max="5638" width="9.7109375" style="1" bestFit="1" customWidth="1"/>
    <col min="5639" max="5639" width="12.5703125" style="1" customWidth="1"/>
    <col min="5640" max="5640" width="13" style="1" customWidth="1"/>
    <col min="5641" max="5641" width="10.7109375" style="1" customWidth="1"/>
    <col min="5642" max="5642" width="11.5703125" style="1" customWidth="1"/>
    <col min="5643" max="5643" width="14.42578125" style="1" customWidth="1"/>
    <col min="5644" max="5644" width="13.140625" style="1" customWidth="1"/>
    <col min="5645" max="5645" width="15" style="1" customWidth="1"/>
    <col min="5646" max="5646" width="14.42578125" style="1" customWidth="1"/>
    <col min="5647" max="5647" width="11.7109375" style="1" customWidth="1"/>
    <col min="5648" max="5648" width="6.140625" style="1" customWidth="1"/>
    <col min="5649" max="5649" width="10.7109375" style="1" customWidth="1"/>
    <col min="5650" max="5650" width="9.140625" style="1"/>
    <col min="5651" max="5651" width="12.7109375" style="1" customWidth="1"/>
    <col min="5652" max="5652" width="5.7109375" style="1" customWidth="1"/>
    <col min="5653" max="5888" width="9.140625" style="1"/>
    <col min="5889" max="5889" width="46.28515625" style="1" customWidth="1"/>
    <col min="5890" max="5890" width="9.42578125" style="1" bestFit="1" customWidth="1"/>
    <col min="5891" max="5891" width="13.28515625" style="1" bestFit="1" customWidth="1"/>
    <col min="5892" max="5892" width="15.140625" style="1" customWidth="1"/>
    <col min="5893" max="5893" width="14" style="1" customWidth="1"/>
    <col min="5894" max="5894" width="9.7109375" style="1" bestFit="1" customWidth="1"/>
    <col min="5895" max="5895" width="12.5703125" style="1" customWidth="1"/>
    <col min="5896" max="5896" width="13" style="1" customWidth="1"/>
    <col min="5897" max="5897" width="10.7109375" style="1" customWidth="1"/>
    <col min="5898" max="5898" width="11.5703125" style="1" customWidth="1"/>
    <col min="5899" max="5899" width="14.42578125" style="1" customWidth="1"/>
    <col min="5900" max="5900" width="13.140625" style="1" customWidth="1"/>
    <col min="5901" max="5901" width="15" style="1" customWidth="1"/>
    <col min="5902" max="5902" width="14.42578125" style="1" customWidth="1"/>
    <col min="5903" max="5903" width="11.7109375" style="1" customWidth="1"/>
    <col min="5904" max="5904" width="6.140625" style="1" customWidth="1"/>
    <col min="5905" max="5905" width="10.7109375" style="1" customWidth="1"/>
    <col min="5906" max="5906" width="9.140625" style="1"/>
    <col min="5907" max="5907" width="12.7109375" style="1" customWidth="1"/>
    <col min="5908" max="5908" width="5.7109375" style="1" customWidth="1"/>
    <col min="5909" max="6144" width="9.140625" style="1"/>
    <col min="6145" max="6145" width="46.28515625" style="1" customWidth="1"/>
    <col min="6146" max="6146" width="9.42578125" style="1" bestFit="1" customWidth="1"/>
    <col min="6147" max="6147" width="13.28515625" style="1" bestFit="1" customWidth="1"/>
    <col min="6148" max="6148" width="15.140625" style="1" customWidth="1"/>
    <col min="6149" max="6149" width="14" style="1" customWidth="1"/>
    <col min="6150" max="6150" width="9.7109375" style="1" bestFit="1" customWidth="1"/>
    <col min="6151" max="6151" width="12.5703125" style="1" customWidth="1"/>
    <col min="6152" max="6152" width="13" style="1" customWidth="1"/>
    <col min="6153" max="6153" width="10.7109375" style="1" customWidth="1"/>
    <col min="6154" max="6154" width="11.5703125" style="1" customWidth="1"/>
    <col min="6155" max="6155" width="14.42578125" style="1" customWidth="1"/>
    <col min="6156" max="6156" width="13.140625" style="1" customWidth="1"/>
    <col min="6157" max="6157" width="15" style="1" customWidth="1"/>
    <col min="6158" max="6158" width="14.42578125" style="1" customWidth="1"/>
    <col min="6159" max="6159" width="11.7109375" style="1" customWidth="1"/>
    <col min="6160" max="6160" width="6.140625" style="1" customWidth="1"/>
    <col min="6161" max="6161" width="10.7109375" style="1" customWidth="1"/>
    <col min="6162" max="6162" width="9.140625" style="1"/>
    <col min="6163" max="6163" width="12.7109375" style="1" customWidth="1"/>
    <col min="6164" max="6164" width="5.7109375" style="1" customWidth="1"/>
    <col min="6165" max="6400" width="9.140625" style="1"/>
    <col min="6401" max="6401" width="46.28515625" style="1" customWidth="1"/>
    <col min="6402" max="6402" width="9.42578125" style="1" bestFit="1" customWidth="1"/>
    <col min="6403" max="6403" width="13.28515625" style="1" bestFit="1" customWidth="1"/>
    <col min="6404" max="6404" width="15.140625" style="1" customWidth="1"/>
    <col min="6405" max="6405" width="14" style="1" customWidth="1"/>
    <col min="6406" max="6406" width="9.7109375" style="1" bestFit="1" customWidth="1"/>
    <col min="6407" max="6407" width="12.5703125" style="1" customWidth="1"/>
    <col min="6408" max="6408" width="13" style="1" customWidth="1"/>
    <col min="6409" max="6409" width="10.7109375" style="1" customWidth="1"/>
    <col min="6410" max="6410" width="11.5703125" style="1" customWidth="1"/>
    <col min="6411" max="6411" width="14.42578125" style="1" customWidth="1"/>
    <col min="6412" max="6412" width="13.140625" style="1" customWidth="1"/>
    <col min="6413" max="6413" width="15" style="1" customWidth="1"/>
    <col min="6414" max="6414" width="14.42578125" style="1" customWidth="1"/>
    <col min="6415" max="6415" width="11.7109375" style="1" customWidth="1"/>
    <col min="6416" max="6416" width="6.140625" style="1" customWidth="1"/>
    <col min="6417" max="6417" width="10.7109375" style="1" customWidth="1"/>
    <col min="6418" max="6418" width="9.140625" style="1"/>
    <col min="6419" max="6419" width="12.7109375" style="1" customWidth="1"/>
    <col min="6420" max="6420" width="5.7109375" style="1" customWidth="1"/>
    <col min="6421" max="6656" width="9.140625" style="1"/>
    <col min="6657" max="6657" width="46.28515625" style="1" customWidth="1"/>
    <col min="6658" max="6658" width="9.42578125" style="1" bestFit="1" customWidth="1"/>
    <col min="6659" max="6659" width="13.28515625" style="1" bestFit="1" customWidth="1"/>
    <col min="6660" max="6660" width="15.140625" style="1" customWidth="1"/>
    <col min="6661" max="6661" width="14" style="1" customWidth="1"/>
    <col min="6662" max="6662" width="9.7109375" style="1" bestFit="1" customWidth="1"/>
    <col min="6663" max="6663" width="12.5703125" style="1" customWidth="1"/>
    <col min="6664" max="6664" width="13" style="1" customWidth="1"/>
    <col min="6665" max="6665" width="10.7109375" style="1" customWidth="1"/>
    <col min="6666" max="6666" width="11.5703125" style="1" customWidth="1"/>
    <col min="6667" max="6667" width="14.42578125" style="1" customWidth="1"/>
    <col min="6668" max="6668" width="13.140625" style="1" customWidth="1"/>
    <col min="6669" max="6669" width="15" style="1" customWidth="1"/>
    <col min="6670" max="6670" width="14.42578125" style="1" customWidth="1"/>
    <col min="6671" max="6671" width="11.7109375" style="1" customWidth="1"/>
    <col min="6672" max="6672" width="6.140625" style="1" customWidth="1"/>
    <col min="6673" max="6673" width="10.7109375" style="1" customWidth="1"/>
    <col min="6674" max="6674" width="9.140625" style="1"/>
    <col min="6675" max="6675" width="12.7109375" style="1" customWidth="1"/>
    <col min="6676" max="6676" width="5.7109375" style="1" customWidth="1"/>
    <col min="6677" max="6912" width="9.140625" style="1"/>
    <col min="6913" max="6913" width="46.28515625" style="1" customWidth="1"/>
    <col min="6914" max="6914" width="9.42578125" style="1" bestFit="1" customWidth="1"/>
    <col min="6915" max="6915" width="13.28515625" style="1" bestFit="1" customWidth="1"/>
    <col min="6916" max="6916" width="15.140625" style="1" customWidth="1"/>
    <col min="6917" max="6917" width="14" style="1" customWidth="1"/>
    <col min="6918" max="6918" width="9.7109375" style="1" bestFit="1" customWidth="1"/>
    <col min="6919" max="6919" width="12.5703125" style="1" customWidth="1"/>
    <col min="6920" max="6920" width="13" style="1" customWidth="1"/>
    <col min="6921" max="6921" width="10.7109375" style="1" customWidth="1"/>
    <col min="6922" max="6922" width="11.5703125" style="1" customWidth="1"/>
    <col min="6923" max="6923" width="14.42578125" style="1" customWidth="1"/>
    <col min="6924" max="6924" width="13.140625" style="1" customWidth="1"/>
    <col min="6925" max="6925" width="15" style="1" customWidth="1"/>
    <col min="6926" max="6926" width="14.42578125" style="1" customWidth="1"/>
    <col min="6927" max="6927" width="11.7109375" style="1" customWidth="1"/>
    <col min="6928" max="6928" width="6.140625" style="1" customWidth="1"/>
    <col min="6929" max="6929" width="10.7109375" style="1" customWidth="1"/>
    <col min="6930" max="6930" width="9.140625" style="1"/>
    <col min="6931" max="6931" width="12.7109375" style="1" customWidth="1"/>
    <col min="6932" max="6932" width="5.7109375" style="1" customWidth="1"/>
    <col min="6933" max="7168" width="9.140625" style="1"/>
    <col min="7169" max="7169" width="46.28515625" style="1" customWidth="1"/>
    <col min="7170" max="7170" width="9.42578125" style="1" bestFit="1" customWidth="1"/>
    <col min="7171" max="7171" width="13.28515625" style="1" bestFit="1" customWidth="1"/>
    <col min="7172" max="7172" width="15.140625" style="1" customWidth="1"/>
    <col min="7173" max="7173" width="14" style="1" customWidth="1"/>
    <col min="7174" max="7174" width="9.7109375" style="1" bestFit="1" customWidth="1"/>
    <col min="7175" max="7175" width="12.5703125" style="1" customWidth="1"/>
    <col min="7176" max="7176" width="13" style="1" customWidth="1"/>
    <col min="7177" max="7177" width="10.7109375" style="1" customWidth="1"/>
    <col min="7178" max="7178" width="11.5703125" style="1" customWidth="1"/>
    <col min="7179" max="7179" width="14.42578125" style="1" customWidth="1"/>
    <col min="7180" max="7180" width="13.140625" style="1" customWidth="1"/>
    <col min="7181" max="7181" width="15" style="1" customWidth="1"/>
    <col min="7182" max="7182" width="14.42578125" style="1" customWidth="1"/>
    <col min="7183" max="7183" width="11.7109375" style="1" customWidth="1"/>
    <col min="7184" max="7184" width="6.140625" style="1" customWidth="1"/>
    <col min="7185" max="7185" width="10.7109375" style="1" customWidth="1"/>
    <col min="7186" max="7186" width="9.140625" style="1"/>
    <col min="7187" max="7187" width="12.7109375" style="1" customWidth="1"/>
    <col min="7188" max="7188" width="5.7109375" style="1" customWidth="1"/>
    <col min="7189" max="7424" width="9.140625" style="1"/>
    <col min="7425" max="7425" width="46.28515625" style="1" customWidth="1"/>
    <col min="7426" max="7426" width="9.42578125" style="1" bestFit="1" customWidth="1"/>
    <col min="7427" max="7427" width="13.28515625" style="1" bestFit="1" customWidth="1"/>
    <col min="7428" max="7428" width="15.140625" style="1" customWidth="1"/>
    <col min="7429" max="7429" width="14" style="1" customWidth="1"/>
    <col min="7430" max="7430" width="9.7109375" style="1" bestFit="1" customWidth="1"/>
    <col min="7431" max="7431" width="12.5703125" style="1" customWidth="1"/>
    <col min="7432" max="7432" width="13" style="1" customWidth="1"/>
    <col min="7433" max="7433" width="10.7109375" style="1" customWidth="1"/>
    <col min="7434" max="7434" width="11.5703125" style="1" customWidth="1"/>
    <col min="7435" max="7435" width="14.42578125" style="1" customWidth="1"/>
    <col min="7436" max="7436" width="13.140625" style="1" customWidth="1"/>
    <col min="7437" max="7437" width="15" style="1" customWidth="1"/>
    <col min="7438" max="7438" width="14.42578125" style="1" customWidth="1"/>
    <col min="7439" max="7439" width="11.7109375" style="1" customWidth="1"/>
    <col min="7440" max="7440" width="6.140625" style="1" customWidth="1"/>
    <col min="7441" max="7441" width="10.7109375" style="1" customWidth="1"/>
    <col min="7442" max="7442" width="9.140625" style="1"/>
    <col min="7443" max="7443" width="12.7109375" style="1" customWidth="1"/>
    <col min="7444" max="7444" width="5.7109375" style="1" customWidth="1"/>
    <col min="7445" max="7680" width="9.140625" style="1"/>
    <col min="7681" max="7681" width="46.28515625" style="1" customWidth="1"/>
    <col min="7682" max="7682" width="9.42578125" style="1" bestFit="1" customWidth="1"/>
    <col min="7683" max="7683" width="13.28515625" style="1" bestFit="1" customWidth="1"/>
    <col min="7684" max="7684" width="15.140625" style="1" customWidth="1"/>
    <col min="7685" max="7685" width="14" style="1" customWidth="1"/>
    <col min="7686" max="7686" width="9.7109375" style="1" bestFit="1" customWidth="1"/>
    <col min="7687" max="7687" width="12.5703125" style="1" customWidth="1"/>
    <col min="7688" max="7688" width="13" style="1" customWidth="1"/>
    <col min="7689" max="7689" width="10.7109375" style="1" customWidth="1"/>
    <col min="7690" max="7690" width="11.5703125" style="1" customWidth="1"/>
    <col min="7691" max="7691" width="14.42578125" style="1" customWidth="1"/>
    <col min="7692" max="7692" width="13.140625" style="1" customWidth="1"/>
    <col min="7693" max="7693" width="15" style="1" customWidth="1"/>
    <col min="7694" max="7694" width="14.42578125" style="1" customWidth="1"/>
    <col min="7695" max="7695" width="11.7109375" style="1" customWidth="1"/>
    <col min="7696" max="7696" width="6.140625" style="1" customWidth="1"/>
    <col min="7697" max="7697" width="10.7109375" style="1" customWidth="1"/>
    <col min="7698" max="7698" width="9.140625" style="1"/>
    <col min="7699" max="7699" width="12.7109375" style="1" customWidth="1"/>
    <col min="7700" max="7700" width="5.7109375" style="1" customWidth="1"/>
    <col min="7701" max="7936" width="9.140625" style="1"/>
    <col min="7937" max="7937" width="46.28515625" style="1" customWidth="1"/>
    <col min="7938" max="7938" width="9.42578125" style="1" bestFit="1" customWidth="1"/>
    <col min="7939" max="7939" width="13.28515625" style="1" bestFit="1" customWidth="1"/>
    <col min="7940" max="7940" width="15.140625" style="1" customWidth="1"/>
    <col min="7941" max="7941" width="14" style="1" customWidth="1"/>
    <col min="7942" max="7942" width="9.7109375" style="1" bestFit="1" customWidth="1"/>
    <col min="7943" max="7943" width="12.5703125" style="1" customWidth="1"/>
    <col min="7944" max="7944" width="13" style="1" customWidth="1"/>
    <col min="7945" max="7945" width="10.7109375" style="1" customWidth="1"/>
    <col min="7946" max="7946" width="11.5703125" style="1" customWidth="1"/>
    <col min="7947" max="7947" width="14.42578125" style="1" customWidth="1"/>
    <col min="7948" max="7948" width="13.140625" style="1" customWidth="1"/>
    <col min="7949" max="7949" width="15" style="1" customWidth="1"/>
    <col min="7950" max="7950" width="14.42578125" style="1" customWidth="1"/>
    <col min="7951" max="7951" width="11.7109375" style="1" customWidth="1"/>
    <col min="7952" max="7952" width="6.140625" style="1" customWidth="1"/>
    <col min="7953" max="7953" width="10.7109375" style="1" customWidth="1"/>
    <col min="7954" max="7954" width="9.140625" style="1"/>
    <col min="7955" max="7955" width="12.7109375" style="1" customWidth="1"/>
    <col min="7956" max="7956" width="5.7109375" style="1" customWidth="1"/>
    <col min="7957" max="8192" width="9.140625" style="1"/>
    <col min="8193" max="8193" width="46.28515625" style="1" customWidth="1"/>
    <col min="8194" max="8194" width="9.42578125" style="1" bestFit="1" customWidth="1"/>
    <col min="8195" max="8195" width="13.28515625" style="1" bestFit="1" customWidth="1"/>
    <col min="8196" max="8196" width="15.140625" style="1" customWidth="1"/>
    <col min="8197" max="8197" width="14" style="1" customWidth="1"/>
    <col min="8198" max="8198" width="9.7109375" style="1" bestFit="1" customWidth="1"/>
    <col min="8199" max="8199" width="12.5703125" style="1" customWidth="1"/>
    <col min="8200" max="8200" width="13" style="1" customWidth="1"/>
    <col min="8201" max="8201" width="10.7109375" style="1" customWidth="1"/>
    <col min="8202" max="8202" width="11.5703125" style="1" customWidth="1"/>
    <col min="8203" max="8203" width="14.42578125" style="1" customWidth="1"/>
    <col min="8204" max="8204" width="13.140625" style="1" customWidth="1"/>
    <col min="8205" max="8205" width="15" style="1" customWidth="1"/>
    <col min="8206" max="8206" width="14.42578125" style="1" customWidth="1"/>
    <col min="8207" max="8207" width="11.7109375" style="1" customWidth="1"/>
    <col min="8208" max="8208" width="6.140625" style="1" customWidth="1"/>
    <col min="8209" max="8209" width="10.7109375" style="1" customWidth="1"/>
    <col min="8210" max="8210" width="9.140625" style="1"/>
    <col min="8211" max="8211" width="12.7109375" style="1" customWidth="1"/>
    <col min="8212" max="8212" width="5.7109375" style="1" customWidth="1"/>
    <col min="8213" max="8448" width="9.140625" style="1"/>
    <col min="8449" max="8449" width="46.28515625" style="1" customWidth="1"/>
    <col min="8450" max="8450" width="9.42578125" style="1" bestFit="1" customWidth="1"/>
    <col min="8451" max="8451" width="13.28515625" style="1" bestFit="1" customWidth="1"/>
    <col min="8452" max="8452" width="15.140625" style="1" customWidth="1"/>
    <col min="8453" max="8453" width="14" style="1" customWidth="1"/>
    <col min="8454" max="8454" width="9.7109375" style="1" bestFit="1" customWidth="1"/>
    <col min="8455" max="8455" width="12.5703125" style="1" customWidth="1"/>
    <col min="8456" max="8456" width="13" style="1" customWidth="1"/>
    <col min="8457" max="8457" width="10.7109375" style="1" customWidth="1"/>
    <col min="8458" max="8458" width="11.5703125" style="1" customWidth="1"/>
    <col min="8459" max="8459" width="14.42578125" style="1" customWidth="1"/>
    <col min="8460" max="8460" width="13.140625" style="1" customWidth="1"/>
    <col min="8461" max="8461" width="15" style="1" customWidth="1"/>
    <col min="8462" max="8462" width="14.42578125" style="1" customWidth="1"/>
    <col min="8463" max="8463" width="11.7109375" style="1" customWidth="1"/>
    <col min="8464" max="8464" width="6.140625" style="1" customWidth="1"/>
    <col min="8465" max="8465" width="10.7109375" style="1" customWidth="1"/>
    <col min="8466" max="8466" width="9.140625" style="1"/>
    <col min="8467" max="8467" width="12.7109375" style="1" customWidth="1"/>
    <col min="8468" max="8468" width="5.7109375" style="1" customWidth="1"/>
    <col min="8469" max="8704" width="9.140625" style="1"/>
    <col min="8705" max="8705" width="46.28515625" style="1" customWidth="1"/>
    <col min="8706" max="8706" width="9.42578125" style="1" bestFit="1" customWidth="1"/>
    <col min="8707" max="8707" width="13.28515625" style="1" bestFit="1" customWidth="1"/>
    <col min="8708" max="8708" width="15.140625" style="1" customWidth="1"/>
    <col min="8709" max="8709" width="14" style="1" customWidth="1"/>
    <col min="8710" max="8710" width="9.7109375" style="1" bestFit="1" customWidth="1"/>
    <col min="8711" max="8711" width="12.5703125" style="1" customWidth="1"/>
    <col min="8712" max="8712" width="13" style="1" customWidth="1"/>
    <col min="8713" max="8713" width="10.7109375" style="1" customWidth="1"/>
    <col min="8714" max="8714" width="11.5703125" style="1" customWidth="1"/>
    <col min="8715" max="8715" width="14.42578125" style="1" customWidth="1"/>
    <col min="8716" max="8716" width="13.140625" style="1" customWidth="1"/>
    <col min="8717" max="8717" width="15" style="1" customWidth="1"/>
    <col min="8718" max="8718" width="14.42578125" style="1" customWidth="1"/>
    <col min="8719" max="8719" width="11.7109375" style="1" customWidth="1"/>
    <col min="8720" max="8720" width="6.140625" style="1" customWidth="1"/>
    <col min="8721" max="8721" width="10.7109375" style="1" customWidth="1"/>
    <col min="8722" max="8722" width="9.140625" style="1"/>
    <col min="8723" max="8723" width="12.7109375" style="1" customWidth="1"/>
    <col min="8724" max="8724" width="5.7109375" style="1" customWidth="1"/>
    <col min="8725" max="8960" width="9.140625" style="1"/>
    <col min="8961" max="8961" width="46.28515625" style="1" customWidth="1"/>
    <col min="8962" max="8962" width="9.42578125" style="1" bestFit="1" customWidth="1"/>
    <col min="8963" max="8963" width="13.28515625" style="1" bestFit="1" customWidth="1"/>
    <col min="8964" max="8964" width="15.140625" style="1" customWidth="1"/>
    <col min="8965" max="8965" width="14" style="1" customWidth="1"/>
    <col min="8966" max="8966" width="9.7109375" style="1" bestFit="1" customWidth="1"/>
    <col min="8967" max="8967" width="12.5703125" style="1" customWidth="1"/>
    <col min="8968" max="8968" width="13" style="1" customWidth="1"/>
    <col min="8969" max="8969" width="10.7109375" style="1" customWidth="1"/>
    <col min="8970" max="8970" width="11.5703125" style="1" customWidth="1"/>
    <col min="8971" max="8971" width="14.42578125" style="1" customWidth="1"/>
    <col min="8972" max="8972" width="13.140625" style="1" customWidth="1"/>
    <col min="8973" max="8973" width="15" style="1" customWidth="1"/>
    <col min="8974" max="8974" width="14.42578125" style="1" customWidth="1"/>
    <col min="8975" max="8975" width="11.7109375" style="1" customWidth="1"/>
    <col min="8976" max="8976" width="6.140625" style="1" customWidth="1"/>
    <col min="8977" max="8977" width="10.7109375" style="1" customWidth="1"/>
    <col min="8978" max="8978" width="9.140625" style="1"/>
    <col min="8979" max="8979" width="12.7109375" style="1" customWidth="1"/>
    <col min="8980" max="8980" width="5.7109375" style="1" customWidth="1"/>
    <col min="8981" max="9216" width="9.140625" style="1"/>
    <col min="9217" max="9217" width="46.28515625" style="1" customWidth="1"/>
    <col min="9218" max="9218" width="9.42578125" style="1" bestFit="1" customWidth="1"/>
    <col min="9219" max="9219" width="13.28515625" style="1" bestFit="1" customWidth="1"/>
    <col min="9220" max="9220" width="15.140625" style="1" customWidth="1"/>
    <col min="9221" max="9221" width="14" style="1" customWidth="1"/>
    <col min="9222" max="9222" width="9.7109375" style="1" bestFit="1" customWidth="1"/>
    <col min="9223" max="9223" width="12.5703125" style="1" customWidth="1"/>
    <col min="9224" max="9224" width="13" style="1" customWidth="1"/>
    <col min="9225" max="9225" width="10.7109375" style="1" customWidth="1"/>
    <col min="9226" max="9226" width="11.5703125" style="1" customWidth="1"/>
    <col min="9227" max="9227" width="14.42578125" style="1" customWidth="1"/>
    <col min="9228" max="9228" width="13.140625" style="1" customWidth="1"/>
    <col min="9229" max="9229" width="15" style="1" customWidth="1"/>
    <col min="9230" max="9230" width="14.42578125" style="1" customWidth="1"/>
    <col min="9231" max="9231" width="11.7109375" style="1" customWidth="1"/>
    <col min="9232" max="9232" width="6.140625" style="1" customWidth="1"/>
    <col min="9233" max="9233" width="10.7109375" style="1" customWidth="1"/>
    <col min="9234" max="9234" width="9.140625" style="1"/>
    <col min="9235" max="9235" width="12.7109375" style="1" customWidth="1"/>
    <col min="9236" max="9236" width="5.7109375" style="1" customWidth="1"/>
    <col min="9237" max="9472" width="9.140625" style="1"/>
    <col min="9473" max="9473" width="46.28515625" style="1" customWidth="1"/>
    <col min="9474" max="9474" width="9.42578125" style="1" bestFit="1" customWidth="1"/>
    <col min="9475" max="9475" width="13.28515625" style="1" bestFit="1" customWidth="1"/>
    <col min="9476" max="9476" width="15.140625" style="1" customWidth="1"/>
    <col min="9477" max="9477" width="14" style="1" customWidth="1"/>
    <col min="9478" max="9478" width="9.7109375" style="1" bestFit="1" customWidth="1"/>
    <col min="9479" max="9479" width="12.5703125" style="1" customWidth="1"/>
    <col min="9480" max="9480" width="13" style="1" customWidth="1"/>
    <col min="9481" max="9481" width="10.7109375" style="1" customWidth="1"/>
    <col min="9482" max="9482" width="11.5703125" style="1" customWidth="1"/>
    <col min="9483" max="9483" width="14.42578125" style="1" customWidth="1"/>
    <col min="9484" max="9484" width="13.140625" style="1" customWidth="1"/>
    <col min="9485" max="9485" width="15" style="1" customWidth="1"/>
    <col min="9486" max="9486" width="14.42578125" style="1" customWidth="1"/>
    <col min="9487" max="9487" width="11.7109375" style="1" customWidth="1"/>
    <col min="9488" max="9488" width="6.140625" style="1" customWidth="1"/>
    <col min="9489" max="9489" width="10.7109375" style="1" customWidth="1"/>
    <col min="9490" max="9490" width="9.140625" style="1"/>
    <col min="9491" max="9491" width="12.7109375" style="1" customWidth="1"/>
    <col min="9492" max="9492" width="5.7109375" style="1" customWidth="1"/>
    <col min="9493" max="9728" width="9.140625" style="1"/>
    <col min="9729" max="9729" width="46.28515625" style="1" customWidth="1"/>
    <col min="9730" max="9730" width="9.42578125" style="1" bestFit="1" customWidth="1"/>
    <col min="9731" max="9731" width="13.28515625" style="1" bestFit="1" customWidth="1"/>
    <col min="9732" max="9732" width="15.140625" style="1" customWidth="1"/>
    <col min="9733" max="9733" width="14" style="1" customWidth="1"/>
    <col min="9734" max="9734" width="9.7109375" style="1" bestFit="1" customWidth="1"/>
    <col min="9735" max="9735" width="12.5703125" style="1" customWidth="1"/>
    <col min="9736" max="9736" width="13" style="1" customWidth="1"/>
    <col min="9737" max="9737" width="10.7109375" style="1" customWidth="1"/>
    <col min="9738" max="9738" width="11.5703125" style="1" customWidth="1"/>
    <col min="9739" max="9739" width="14.42578125" style="1" customWidth="1"/>
    <col min="9740" max="9740" width="13.140625" style="1" customWidth="1"/>
    <col min="9741" max="9741" width="15" style="1" customWidth="1"/>
    <col min="9742" max="9742" width="14.42578125" style="1" customWidth="1"/>
    <col min="9743" max="9743" width="11.7109375" style="1" customWidth="1"/>
    <col min="9744" max="9744" width="6.140625" style="1" customWidth="1"/>
    <col min="9745" max="9745" width="10.7109375" style="1" customWidth="1"/>
    <col min="9746" max="9746" width="9.140625" style="1"/>
    <col min="9747" max="9747" width="12.7109375" style="1" customWidth="1"/>
    <col min="9748" max="9748" width="5.7109375" style="1" customWidth="1"/>
    <col min="9749" max="9984" width="9.140625" style="1"/>
    <col min="9985" max="9985" width="46.28515625" style="1" customWidth="1"/>
    <col min="9986" max="9986" width="9.42578125" style="1" bestFit="1" customWidth="1"/>
    <col min="9987" max="9987" width="13.28515625" style="1" bestFit="1" customWidth="1"/>
    <col min="9988" max="9988" width="15.140625" style="1" customWidth="1"/>
    <col min="9989" max="9989" width="14" style="1" customWidth="1"/>
    <col min="9990" max="9990" width="9.7109375" style="1" bestFit="1" customWidth="1"/>
    <col min="9991" max="9991" width="12.5703125" style="1" customWidth="1"/>
    <col min="9992" max="9992" width="13" style="1" customWidth="1"/>
    <col min="9993" max="9993" width="10.7109375" style="1" customWidth="1"/>
    <col min="9994" max="9994" width="11.5703125" style="1" customWidth="1"/>
    <col min="9995" max="9995" width="14.42578125" style="1" customWidth="1"/>
    <col min="9996" max="9996" width="13.140625" style="1" customWidth="1"/>
    <col min="9997" max="9997" width="15" style="1" customWidth="1"/>
    <col min="9998" max="9998" width="14.42578125" style="1" customWidth="1"/>
    <col min="9999" max="9999" width="11.7109375" style="1" customWidth="1"/>
    <col min="10000" max="10000" width="6.140625" style="1" customWidth="1"/>
    <col min="10001" max="10001" width="10.7109375" style="1" customWidth="1"/>
    <col min="10002" max="10002" width="9.140625" style="1"/>
    <col min="10003" max="10003" width="12.7109375" style="1" customWidth="1"/>
    <col min="10004" max="10004" width="5.7109375" style="1" customWidth="1"/>
    <col min="10005" max="10240" width="9.140625" style="1"/>
    <col min="10241" max="10241" width="46.28515625" style="1" customWidth="1"/>
    <col min="10242" max="10242" width="9.42578125" style="1" bestFit="1" customWidth="1"/>
    <col min="10243" max="10243" width="13.28515625" style="1" bestFit="1" customWidth="1"/>
    <col min="10244" max="10244" width="15.140625" style="1" customWidth="1"/>
    <col min="10245" max="10245" width="14" style="1" customWidth="1"/>
    <col min="10246" max="10246" width="9.7109375" style="1" bestFit="1" customWidth="1"/>
    <col min="10247" max="10247" width="12.5703125" style="1" customWidth="1"/>
    <col min="10248" max="10248" width="13" style="1" customWidth="1"/>
    <col min="10249" max="10249" width="10.7109375" style="1" customWidth="1"/>
    <col min="10250" max="10250" width="11.5703125" style="1" customWidth="1"/>
    <col min="10251" max="10251" width="14.42578125" style="1" customWidth="1"/>
    <col min="10252" max="10252" width="13.140625" style="1" customWidth="1"/>
    <col min="10253" max="10253" width="15" style="1" customWidth="1"/>
    <col min="10254" max="10254" width="14.42578125" style="1" customWidth="1"/>
    <col min="10255" max="10255" width="11.7109375" style="1" customWidth="1"/>
    <col min="10256" max="10256" width="6.140625" style="1" customWidth="1"/>
    <col min="10257" max="10257" width="10.7109375" style="1" customWidth="1"/>
    <col min="10258" max="10258" width="9.140625" style="1"/>
    <col min="10259" max="10259" width="12.7109375" style="1" customWidth="1"/>
    <col min="10260" max="10260" width="5.7109375" style="1" customWidth="1"/>
    <col min="10261" max="10496" width="9.140625" style="1"/>
    <col min="10497" max="10497" width="46.28515625" style="1" customWidth="1"/>
    <col min="10498" max="10498" width="9.42578125" style="1" bestFit="1" customWidth="1"/>
    <col min="10499" max="10499" width="13.28515625" style="1" bestFit="1" customWidth="1"/>
    <col min="10500" max="10500" width="15.140625" style="1" customWidth="1"/>
    <col min="10501" max="10501" width="14" style="1" customWidth="1"/>
    <col min="10502" max="10502" width="9.7109375" style="1" bestFit="1" customWidth="1"/>
    <col min="10503" max="10503" width="12.5703125" style="1" customWidth="1"/>
    <col min="10504" max="10504" width="13" style="1" customWidth="1"/>
    <col min="10505" max="10505" width="10.7109375" style="1" customWidth="1"/>
    <col min="10506" max="10506" width="11.5703125" style="1" customWidth="1"/>
    <col min="10507" max="10507" width="14.42578125" style="1" customWidth="1"/>
    <col min="10508" max="10508" width="13.140625" style="1" customWidth="1"/>
    <col min="10509" max="10509" width="15" style="1" customWidth="1"/>
    <col min="10510" max="10510" width="14.42578125" style="1" customWidth="1"/>
    <col min="10511" max="10511" width="11.7109375" style="1" customWidth="1"/>
    <col min="10512" max="10512" width="6.140625" style="1" customWidth="1"/>
    <col min="10513" max="10513" width="10.7109375" style="1" customWidth="1"/>
    <col min="10514" max="10514" width="9.140625" style="1"/>
    <col min="10515" max="10515" width="12.7109375" style="1" customWidth="1"/>
    <col min="10516" max="10516" width="5.7109375" style="1" customWidth="1"/>
    <col min="10517" max="10752" width="9.140625" style="1"/>
    <col min="10753" max="10753" width="46.28515625" style="1" customWidth="1"/>
    <col min="10754" max="10754" width="9.42578125" style="1" bestFit="1" customWidth="1"/>
    <col min="10755" max="10755" width="13.28515625" style="1" bestFit="1" customWidth="1"/>
    <col min="10756" max="10756" width="15.140625" style="1" customWidth="1"/>
    <col min="10757" max="10757" width="14" style="1" customWidth="1"/>
    <col min="10758" max="10758" width="9.7109375" style="1" bestFit="1" customWidth="1"/>
    <col min="10759" max="10759" width="12.5703125" style="1" customWidth="1"/>
    <col min="10760" max="10760" width="13" style="1" customWidth="1"/>
    <col min="10761" max="10761" width="10.7109375" style="1" customWidth="1"/>
    <col min="10762" max="10762" width="11.5703125" style="1" customWidth="1"/>
    <col min="10763" max="10763" width="14.42578125" style="1" customWidth="1"/>
    <col min="10764" max="10764" width="13.140625" style="1" customWidth="1"/>
    <col min="10765" max="10765" width="15" style="1" customWidth="1"/>
    <col min="10766" max="10766" width="14.42578125" style="1" customWidth="1"/>
    <col min="10767" max="10767" width="11.7109375" style="1" customWidth="1"/>
    <col min="10768" max="10768" width="6.140625" style="1" customWidth="1"/>
    <col min="10769" max="10769" width="10.7109375" style="1" customWidth="1"/>
    <col min="10770" max="10770" width="9.140625" style="1"/>
    <col min="10771" max="10771" width="12.7109375" style="1" customWidth="1"/>
    <col min="10772" max="10772" width="5.7109375" style="1" customWidth="1"/>
    <col min="10773" max="11008" width="9.140625" style="1"/>
    <col min="11009" max="11009" width="46.28515625" style="1" customWidth="1"/>
    <col min="11010" max="11010" width="9.42578125" style="1" bestFit="1" customWidth="1"/>
    <col min="11011" max="11011" width="13.28515625" style="1" bestFit="1" customWidth="1"/>
    <col min="11012" max="11012" width="15.140625" style="1" customWidth="1"/>
    <col min="11013" max="11013" width="14" style="1" customWidth="1"/>
    <col min="11014" max="11014" width="9.7109375" style="1" bestFit="1" customWidth="1"/>
    <col min="11015" max="11015" width="12.5703125" style="1" customWidth="1"/>
    <col min="11016" max="11016" width="13" style="1" customWidth="1"/>
    <col min="11017" max="11017" width="10.7109375" style="1" customWidth="1"/>
    <col min="11018" max="11018" width="11.5703125" style="1" customWidth="1"/>
    <col min="11019" max="11019" width="14.42578125" style="1" customWidth="1"/>
    <col min="11020" max="11020" width="13.140625" style="1" customWidth="1"/>
    <col min="11021" max="11021" width="15" style="1" customWidth="1"/>
    <col min="11022" max="11022" width="14.42578125" style="1" customWidth="1"/>
    <col min="11023" max="11023" width="11.7109375" style="1" customWidth="1"/>
    <col min="11024" max="11024" width="6.140625" style="1" customWidth="1"/>
    <col min="11025" max="11025" width="10.7109375" style="1" customWidth="1"/>
    <col min="11026" max="11026" width="9.140625" style="1"/>
    <col min="11027" max="11027" width="12.7109375" style="1" customWidth="1"/>
    <col min="11028" max="11028" width="5.7109375" style="1" customWidth="1"/>
    <col min="11029" max="11264" width="9.140625" style="1"/>
    <col min="11265" max="11265" width="46.28515625" style="1" customWidth="1"/>
    <col min="11266" max="11266" width="9.42578125" style="1" bestFit="1" customWidth="1"/>
    <col min="11267" max="11267" width="13.28515625" style="1" bestFit="1" customWidth="1"/>
    <col min="11268" max="11268" width="15.140625" style="1" customWidth="1"/>
    <col min="11269" max="11269" width="14" style="1" customWidth="1"/>
    <col min="11270" max="11270" width="9.7109375" style="1" bestFit="1" customWidth="1"/>
    <col min="11271" max="11271" width="12.5703125" style="1" customWidth="1"/>
    <col min="11272" max="11272" width="13" style="1" customWidth="1"/>
    <col min="11273" max="11273" width="10.7109375" style="1" customWidth="1"/>
    <col min="11274" max="11274" width="11.5703125" style="1" customWidth="1"/>
    <col min="11275" max="11275" width="14.42578125" style="1" customWidth="1"/>
    <col min="11276" max="11276" width="13.140625" style="1" customWidth="1"/>
    <col min="11277" max="11277" width="15" style="1" customWidth="1"/>
    <col min="11278" max="11278" width="14.42578125" style="1" customWidth="1"/>
    <col min="11279" max="11279" width="11.7109375" style="1" customWidth="1"/>
    <col min="11280" max="11280" width="6.140625" style="1" customWidth="1"/>
    <col min="11281" max="11281" width="10.7109375" style="1" customWidth="1"/>
    <col min="11282" max="11282" width="9.140625" style="1"/>
    <col min="11283" max="11283" width="12.7109375" style="1" customWidth="1"/>
    <col min="11284" max="11284" width="5.7109375" style="1" customWidth="1"/>
    <col min="11285" max="11520" width="9.140625" style="1"/>
    <col min="11521" max="11521" width="46.28515625" style="1" customWidth="1"/>
    <col min="11522" max="11522" width="9.42578125" style="1" bestFit="1" customWidth="1"/>
    <col min="11523" max="11523" width="13.28515625" style="1" bestFit="1" customWidth="1"/>
    <col min="11524" max="11524" width="15.140625" style="1" customWidth="1"/>
    <col min="11525" max="11525" width="14" style="1" customWidth="1"/>
    <col min="11526" max="11526" width="9.7109375" style="1" bestFit="1" customWidth="1"/>
    <col min="11527" max="11527" width="12.5703125" style="1" customWidth="1"/>
    <col min="11528" max="11528" width="13" style="1" customWidth="1"/>
    <col min="11529" max="11529" width="10.7109375" style="1" customWidth="1"/>
    <col min="11530" max="11530" width="11.5703125" style="1" customWidth="1"/>
    <col min="11531" max="11531" width="14.42578125" style="1" customWidth="1"/>
    <col min="11532" max="11532" width="13.140625" style="1" customWidth="1"/>
    <col min="11533" max="11533" width="15" style="1" customWidth="1"/>
    <col min="11534" max="11534" width="14.42578125" style="1" customWidth="1"/>
    <col min="11535" max="11535" width="11.7109375" style="1" customWidth="1"/>
    <col min="11536" max="11536" width="6.140625" style="1" customWidth="1"/>
    <col min="11537" max="11537" width="10.7109375" style="1" customWidth="1"/>
    <col min="11538" max="11538" width="9.140625" style="1"/>
    <col min="11539" max="11539" width="12.7109375" style="1" customWidth="1"/>
    <col min="11540" max="11540" width="5.7109375" style="1" customWidth="1"/>
    <col min="11541" max="11776" width="9.140625" style="1"/>
    <col min="11777" max="11777" width="46.28515625" style="1" customWidth="1"/>
    <col min="11778" max="11778" width="9.42578125" style="1" bestFit="1" customWidth="1"/>
    <col min="11779" max="11779" width="13.28515625" style="1" bestFit="1" customWidth="1"/>
    <col min="11780" max="11780" width="15.140625" style="1" customWidth="1"/>
    <col min="11781" max="11781" width="14" style="1" customWidth="1"/>
    <col min="11782" max="11782" width="9.7109375" style="1" bestFit="1" customWidth="1"/>
    <col min="11783" max="11783" width="12.5703125" style="1" customWidth="1"/>
    <col min="11784" max="11784" width="13" style="1" customWidth="1"/>
    <col min="11785" max="11785" width="10.7109375" style="1" customWidth="1"/>
    <col min="11786" max="11786" width="11.5703125" style="1" customWidth="1"/>
    <col min="11787" max="11787" width="14.42578125" style="1" customWidth="1"/>
    <col min="11788" max="11788" width="13.140625" style="1" customWidth="1"/>
    <col min="11789" max="11789" width="15" style="1" customWidth="1"/>
    <col min="11790" max="11790" width="14.42578125" style="1" customWidth="1"/>
    <col min="11791" max="11791" width="11.7109375" style="1" customWidth="1"/>
    <col min="11792" max="11792" width="6.140625" style="1" customWidth="1"/>
    <col min="11793" max="11793" width="10.7109375" style="1" customWidth="1"/>
    <col min="11794" max="11794" width="9.140625" style="1"/>
    <col min="11795" max="11795" width="12.7109375" style="1" customWidth="1"/>
    <col min="11796" max="11796" width="5.7109375" style="1" customWidth="1"/>
    <col min="11797" max="12032" width="9.140625" style="1"/>
    <col min="12033" max="12033" width="46.28515625" style="1" customWidth="1"/>
    <col min="12034" max="12034" width="9.42578125" style="1" bestFit="1" customWidth="1"/>
    <col min="12035" max="12035" width="13.28515625" style="1" bestFit="1" customWidth="1"/>
    <col min="12036" max="12036" width="15.140625" style="1" customWidth="1"/>
    <col min="12037" max="12037" width="14" style="1" customWidth="1"/>
    <col min="12038" max="12038" width="9.7109375" style="1" bestFit="1" customWidth="1"/>
    <col min="12039" max="12039" width="12.5703125" style="1" customWidth="1"/>
    <col min="12040" max="12040" width="13" style="1" customWidth="1"/>
    <col min="12041" max="12041" width="10.7109375" style="1" customWidth="1"/>
    <col min="12042" max="12042" width="11.5703125" style="1" customWidth="1"/>
    <col min="12043" max="12043" width="14.42578125" style="1" customWidth="1"/>
    <col min="12044" max="12044" width="13.140625" style="1" customWidth="1"/>
    <col min="12045" max="12045" width="15" style="1" customWidth="1"/>
    <col min="12046" max="12046" width="14.42578125" style="1" customWidth="1"/>
    <col min="12047" max="12047" width="11.7109375" style="1" customWidth="1"/>
    <col min="12048" max="12048" width="6.140625" style="1" customWidth="1"/>
    <col min="12049" max="12049" width="10.7109375" style="1" customWidth="1"/>
    <col min="12050" max="12050" width="9.140625" style="1"/>
    <col min="12051" max="12051" width="12.7109375" style="1" customWidth="1"/>
    <col min="12052" max="12052" width="5.7109375" style="1" customWidth="1"/>
    <col min="12053" max="12288" width="9.140625" style="1"/>
    <col min="12289" max="12289" width="46.28515625" style="1" customWidth="1"/>
    <col min="12290" max="12290" width="9.42578125" style="1" bestFit="1" customWidth="1"/>
    <col min="12291" max="12291" width="13.28515625" style="1" bestFit="1" customWidth="1"/>
    <col min="12292" max="12292" width="15.140625" style="1" customWidth="1"/>
    <col min="12293" max="12293" width="14" style="1" customWidth="1"/>
    <col min="12294" max="12294" width="9.7109375" style="1" bestFit="1" customWidth="1"/>
    <col min="12295" max="12295" width="12.5703125" style="1" customWidth="1"/>
    <col min="12296" max="12296" width="13" style="1" customWidth="1"/>
    <col min="12297" max="12297" width="10.7109375" style="1" customWidth="1"/>
    <col min="12298" max="12298" width="11.5703125" style="1" customWidth="1"/>
    <col min="12299" max="12299" width="14.42578125" style="1" customWidth="1"/>
    <col min="12300" max="12300" width="13.140625" style="1" customWidth="1"/>
    <col min="12301" max="12301" width="15" style="1" customWidth="1"/>
    <col min="12302" max="12302" width="14.42578125" style="1" customWidth="1"/>
    <col min="12303" max="12303" width="11.7109375" style="1" customWidth="1"/>
    <col min="12304" max="12304" width="6.140625" style="1" customWidth="1"/>
    <col min="12305" max="12305" width="10.7109375" style="1" customWidth="1"/>
    <col min="12306" max="12306" width="9.140625" style="1"/>
    <col min="12307" max="12307" width="12.7109375" style="1" customWidth="1"/>
    <col min="12308" max="12308" width="5.7109375" style="1" customWidth="1"/>
    <col min="12309" max="12544" width="9.140625" style="1"/>
    <col min="12545" max="12545" width="46.28515625" style="1" customWidth="1"/>
    <col min="12546" max="12546" width="9.42578125" style="1" bestFit="1" customWidth="1"/>
    <col min="12547" max="12547" width="13.28515625" style="1" bestFit="1" customWidth="1"/>
    <col min="12548" max="12548" width="15.140625" style="1" customWidth="1"/>
    <col min="12549" max="12549" width="14" style="1" customWidth="1"/>
    <col min="12550" max="12550" width="9.7109375" style="1" bestFit="1" customWidth="1"/>
    <col min="12551" max="12551" width="12.5703125" style="1" customWidth="1"/>
    <col min="12552" max="12552" width="13" style="1" customWidth="1"/>
    <col min="12553" max="12553" width="10.7109375" style="1" customWidth="1"/>
    <col min="12554" max="12554" width="11.5703125" style="1" customWidth="1"/>
    <col min="12555" max="12555" width="14.42578125" style="1" customWidth="1"/>
    <col min="12556" max="12556" width="13.140625" style="1" customWidth="1"/>
    <col min="12557" max="12557" width="15" style="1" customWidth="1"/>
    <col min="12558" max="12558" width="14.42578125" style="1" customWidth="1"/>
    <col min="12559" max="12559" width="11.7109375" style="1" customWidth="1"/>
    <col min="12560" max="12560" width="6.140625" style="1" customWidth="1"/>
    <col min="12561" max="12561" width="10.7109375" style="1" customWidth="1"/>
    <col min="12562" max="12562" width="9.140625" style="1"/>
    <col min="12563" max="12563" width="12.7109375" style="1" customWidth="1"/>
    <col min="12564" max="12564" width="5.7109375" style="1" customWidth="1"/>
    <col min="12565" max="12800" width="9.140625" style="1"/>
    <col min="12801" max="12801" width="46.28515625" style="1" customWidth="1"/>
    <col min="12802" max="12802" width="9.42578125" style="1" bestFit="1" customWidth="1"/>
    <col min="12803" max="12803" width="13.28515625" style="1" bestFit="1" customWidth="1"/>
    <col min="12804" max="12804" width="15.140625" style="1" customWidth="1"/>
    <col min="12805" max="12805" width="14" style="1" customWidth="1"/>
    <col min="12806" max="12806" width="9.7109375" style="1" bestFit="1" customWidth="1"/>
    <col min="12807" max="12807" width="12.5703125" style="1" customWidth="1"/>
    <col min="12808" max="12808" width="13" style="1" customWidth="1"/>
    <col min="12809" max="12809" width="10.7109375" style="1" customWidth="1"/>
    <col min="12810" max="12810" width="11.5703125" style="1" customWidth="1"/>
    <col min="12811" max="12811" width="14.42578125" style="1" customWidth="1"/>
    <col min="12812" max="12812" width="13.140625" style="1" customWidth="1"/>
    <col min="12813" max="12813" width="15" style="1" customWidth="1"/>
    <col min="12814" max="12814" width="14.42578125" style="1" customWidth="1"/>
    <col min="12815" max="12815" width="11.7109375" style="1" customWidth="1"/>
    <col min="12816" max="12816" width="6.140625" style="1" customWidth="1"/>
    <col min="12817" max="12817" width="10.7109375" style="1" customWidth="1"/>
    <col min="12818" max="12818" width="9.140625" style="1"/>
    <col min="12819" max="12819" width="12.7109375" style="1" customWidth="1"/>
    <col min="12820" max="12820" width="5.7109375" style="1" customWidth="1"/>
    <col min="12821" max="13056" width="9.140625" style="1"/>
    <col min="13057" max="13057" width="46.28515625" style="1" customWidth="1"/>
    <col min="13058" max="13058" width="9.42578125" style="1" bestFit="1" customWidth="1"/>
    <col min="13059" max="13059" width="13.28515625" style="1" bestFit="1" customWidth="1"/>
    <col min="13060" max="13060" width="15.140625" style="1" customWidth="1"/>
    <col min="13061" max="13061" width="14" style="1" customWidth="1"/>
    <col min="13062" max="13062" width="9.7109375" style="1" bestFit="1" customWidth="1"/>
    <col min="13063" max="13063" width="12.5703125" style="1" customWidth="1"/>
    <col min="13064" max="13064" width="13" style="1" customWidth="1"/>
    <col min="13065" max="13065" width="10.7109375" style="1" customWidth="1"/>
    <col min="13066" max="13066" width="11.5703125" style="1" customWidth="1"/>
    <col min="13067" max="13067" width="14.42578125" style="1" customWidth="1"/>
    <col min="13068" max="13068" width="13.140625" style="1" customWidth="1"/>
    <col min="13069" max="13069" width="15" style="1" customWidth="1"/>
    <col min="13070" max="13070" width="14.42578125" style="1" customWidth="1"/>
    <col min="13071" max="13071" width="11.7109375" style="1" customWidth="1"/>
    <col min="13072" max="13072" width="6.140625" style="1" customWidth="1"/>
    <col min="13073" max="13073" width="10.7109375" style="1" customWidth="1"/>
    <col min="13074" max="13074" width="9.140625" style="1"/>
    <col min="13075" max="13075" width="12.7109375" style="1" customWidth="1"/>
    <col min="13076" max="13076" width="5.7109375" style="1" customWidth="1"/>
    <col min="13077" max="13312" width="9.140625" style="1"/>
    <col min="13313" max="13313" width="46.28515625" style="1" customWidth="1"/>
    <col min="13314" max="13314" width="9.42578125" style="1" bestFit="1" customWidth="1"/>
    <col min="13315" max="13315" width="13.28515625" style="1" bestFit="1" customWidth="1"/>
    <col min="13316" max="13316" width="15.140625" style="1" customWidth="1"/>
    <col min="13317" max="13317" width="14" style="1" customWidth="1"/>
    <col min="13318" max="13318" width="9.7109375" style="1" bestFit="1" customWidth="1"/>
    <col min="13319" max="13319" width="12.5703125" style="1" customWidth="1"/>
    <col min="13320" max="13320" width="13" style="1" customWidth="1"/>
    <col min="13321" max="13321" width="10.7109375" style="1" customWidth="1"/>
    <col min="13322" max="13322" width="11.5703125" style="1" customWidth="1"/>
    <col min="13323" max="13323" width="14.42578125" style="1" customWidth="1"/>
    <col min="13324" max="13324" width="13.140625" style="1" customWidth="1"/>
    <col min="13325" max="13325" width="15" style="1" customWidth="1"/>
    <col min="13326" max="13326" width="14.42578125" style="1" customWidth="1"/>
    <col min="13327" max="13327" width="11.7109375" style="1" customWidth="1"/>
    <col min="13328" max="13328" width="6.140625" style="1" customWidth="1"/>
    <col min="13329" max="13329" width="10.7109375" style="1" customWidth="1"/>
    <col min="13330" max="13330" width="9.140625" style="1"/>
    <col min="13331" max="13331" width="12.7109375" style="1" customWidth="1"/>
    <col min="13332" max="13332" width="5.7109375" style="1" customWidth="1"/>
    <col min="13333" max="13568" width="9.140625" style="1"/>
    <col min="13569" max="13569" width="46.28515625" style="1" customWidth="1"/>
    <col min="13570" max="13570" width="9.42578125" style="1" bestFit="1" customWidth="1"/>
    <col min="13571" max="13571" width="13.28515625" style="1" bestFit="1" customWidth="1"/>
    <col min="13572" max="13572" width="15.140625" style="1" customWidth="1"/>
    <col min="13573" max="13573" width="14" style="1" customWidth="1"/>
    <col min="13574" max="13574" width="9.7109375" style="1" bestFit="1" customWidth="1"/>
    <col min="13575" max="13575" width="12.5703125" style="1" customWidth="1"/>
    <col min="13576" max="13576" width="13" style="1" customWidth="1"/>
    <col min="13577" max="13577" width="10.7109375" style="1" customWidth="1"/>
    <col min="13578" max="13578" width="11.5703125" style="1" customWidth="1"/>
    <col min="13579" max="13579" width="14.42578125" style="1" customWidth="1"/>
    <col min="13580" max="13580" width="13.140625" style="1" customWidth="1"/>
    <col min="13581" max="13581" width="15" style="1" customWidth="1"/>
    <col min="13582" max="13582" width="14.42578125" style="1" customWidth="1"/>
    <col min="13583" max="13583" width="11.7109375" style="1" customWidth="1"/>
    <col min="13584" max="13584" width="6.140625" style="1" customWidth="1"/>
    <col min="13585" max="13585" width="10.7109375" style="1" customWidth="1"/>
    <col min="13586" max="13586" width="9.140625" style="1"/>
    <col min="13587" max="13587" width="12.7109375" style="1" customWidth="1"/>
    <col min="13588" max="13588" width="5.7109375" style="1" customWidth="1"/>
    <col min="13589" max="13824" width="9.140625" style="1"/>
    <col min="13825" max="13825" width="46.28515625" style="1" customWidth="1"/>
    <col min="13826" max="13826" width="9.42578125" style="1" bestFit="1" customWidth="1"/>
    <col min="13827" max="13827" width="13.28515625" style="1" bestFit="1" customWidth="1"/>
    <col min="13828" max="13828" width="15.140625" style="1" customWidth="1"/>
    <col min="13829" max="13829" width="14" style="1" customWidth="1"/>
    <col min="13830" max="13830" width="9.7109375" style="1" bestFit="1" customWidth="1"/>
    <col min="13831" max="13831" width="12.5703125" style="1" customWidth="1"/>
    <col min="13832" max="13832" width="13" style="1" customWidth="1"/>
    <col min="13833" max="13833" width="10.7109375" style="1" customWidth="1"/>
    <col min="13834" max="13834" width="11.5703125" style="1" customWidth="1"/>
    <col min="13835" max="13835" width="14.42578125" style="1" customWidth="1"/>
    <col min="13836" max="13836" width="13.140625" style="1" customWidth="1"/>
    <col min="13837" max="13837" width="15" style="1" customWidth="1"/>
    <col min="13838" max="13838" width="14.42578125" style="1" customWidth="1"/>
    <col min="13839" max="13839" width="11.7109375" style="1" customWidth="1"/>
    <col min="13840" max="13840" width="6.140625" style="1" customWidth="1"/>
    <col min="13841" max="13841" width="10.7109375" style="1" customWidth="1"/>
    <col min="13842" max="13842" width="9.140625" style="1"/>
    <col min="13843" max="13843" width="12.7109375" style="1" customWidth="1"/>
    <col min="13844" max="13844" width="5.7109375" style="1" customWidth="1"/>
    <col min="13845" max="14080" width="9.140625" style="1"/>
    <col min="14081" max="14081" width="46.28515625" style="1" customWidth="1"/>
    <col min="14082" max="14082" width="9.42578125" style="1" bestFit="1" customWidth="1"/>
    <col min="14083" max="14083" width="13.28515625" style="1" bestFit="1" customWidth="1"/>
    <col min="14084" max="14084" width="15.140625" style="1" customWidth="1"/>
    <col min="14085" max="14085" width="14" style="1" customWidth="1"/>
    <col min="14086" max="14086" width="9.7109375" style="1" bestFit="1" customWidth="1"/>
    <col min="14087" max="14087" width="12.5703125" style="1" customWidth="1"/>
    <col min="14088" max="14088" width="13" style="1" customWidth="1"/>
    <col min="14089" max="14089" width="10.7109375" style="1" customWidth="1"/>
    <col min="14090" max="14090" width="11.5703125" style="1" customWidth="1"/>
    <col min="14091" max="14091" width="14.42578125" style="1" customWidth="1"/>
    <col min="14092" max="14092" width="13.140625" style="1" customWidth="1"/>
    <col min="14093" max="14093" width="15" style="1" customWidth="1"/>
    <col min="14094" max="14094" width="14.42578125" style="1" customWidth="1"/>
    <col min="14095" max="14095" width="11.7109375" style="1" customWidth="1"/>
    <col min="14096" max="14096" width="6.140625" style="1" customWidth="1"/>
    <col min="14097" max="14097" width="10.7109375" style="1" customWidth="1"/>
    <col min="14098" max="14098" width="9.140625" style="1"/>
    <col min="14099" max="14099" width="12.7109375" style="1" customWidth="1"/>
    <col min="14100" max="14100" width="5.7109375" style="1" customWidth="1"/>
    <col min="14101" max="14336" width="9.140625" style="1"/>
    <col min="14337" max="14337" width="46.28515625" style="1" customWidth="1"/>
    <col min="14338" max="14338" width="9.42578125" style="1" bestFit="1" customWidth="1"/>
    <col min="14339" max="14339" width="13.28515625" style="1" bestFit="1" customWidth="1"/>
    <col min="14340" max="14340" width="15.140625" style="1" customWidth="1"/>
    <col min="14341" max="14341" width="14" style="1" customWidth="1"/>
    <col min="14342" max="14342" width="9.7109375" style="1" bestFit="1" customWidth="1"/>
    <col min="14343" max="14343" width="12.5703125" style="1" customWidth="1"/>
    <col min="14344" max="14344" width="13" style="1" customWidth="1"/>
    <col min="14345" max="14345" width="10.7109375" style="1" customWidth="1"/>
    <col min="14346" max="14346" width="11.5703125" style="1" customWidth="1"/>
    <col min="14347" max="14347" width="14.42578125" style="1" customWidth="1"/>
    <col min="14348" max="14348" width="13.140625" style="1" customWidth="1"/>
    <col min="14349" max="14349" width="15" style="1" customWidth="1"/>
    <col min="14350" max="14350" width="14.42578125" style="1" customWidth="1"/>
    <col min="14351" max="14351" width="11.7109375" style="1" customWidth="1"/>
    <col min="14352" max="14352" width="6.140625" style="1" customWidth="1"/>
    <col min="14353" max="14353" width="10.7109375" style="1" customWidth="1"/>
    <col min="14354" max="14354" width="9.140625" style="1"/>
    <col min="14355" max="14355" width="12.7109375" style="1" customWidth="1"/>
    <col min="14356" max="14356" width="5.7109375" style="1" customWidth="1"/>
    <col min="14357" max="14592" width="9.140625" style="1"/>
    <col min="14593" max="14593" width="46.28515625" style="1" customWidth="1"/>
    <col min="14594" max="14594" width="9.42578125" style="1" bestFit="1" customWidth="1"/>
    <col min="14595" max="14595" width="13.28515625" style="1" bestFit="1" customWidth="1"/>
    <col min="14596" max="14596" width="15.140625" style="1" customWidth="1"/>
    <col min="14597" max="14597" width="14" style="1" customWidth="1"/>
    <col min="14598" max="14598" width="9.7109375" style="1" bestFit="1" customWidth="1"/>
    <col min="14599" max="14599" width="12.5703125" style="1" customWidth="1"/>
    <col min="14600" max="14600" width="13" style="1" customWidth="1"/>
    <col min="14601" max="14601" width="10.7109375" style="1" customWidth="1"/>
    <col min="14602" max="14602" width="11.5703125" style="1" customWidth="1"/>
    <col min="14603" max="14603" width="14.42578125" style="1" customWidth="1"/>
    <col min="14604" max="14604" width="13.140625" style="1" customWidth="1"/>
    <col min="14605" max="14605" width="15" style="1" customWidth="1"/>
    <col min="14606" max="14606" width="14.42578125" style="1" customWidth="1"/>
    <col min="14607" max="14607" width="11.7109375" style="1" customWidth="1"/>
    <col min="14608" max="14608" width="6.140625" style="1" customWidth="1"/>
    <col min="14609" max="14609" width="10.7109375" style="1" customWidth="1"/>
    <col min="14610" max="14610" width="9.140625" style="1"/>
    <col min="14611" max="14611" width="12.7109375" style="1" customWidth="1"/>
    <col min="14612" max="14612" width="5.7109375" style="1" customWidth="1"/>
    <col min="14613" max="14848" width="9.140625" style="1"/>
    <col min="14849" max="14849" width="46.28515625" style="1" customWidth="1"/>
    <col min="14850" max="14850" width="9.42578125" style="1" bestFit="1" customWidth="1"/>
    <col min="14851" max="14851" width="13.28515625" style="1" bestFit="1" customWidth="1"/>
    <col min="14852" max="14852" width="15.140625" style="1" customWidth="1"/>
    <col min="14853" max="14853" width="14" style="1" customWidth="1"/>
    <col min="14854" max="14854" width="9.7109375" style="1" bestFit="1" customWidth="1"/>
    <col min="14855" max="14855" width="12.5703125" style="1" customWidth="1"/>
    <col min="14856" max="14856" width="13" style="1" customWidth="1"/>
    <col min="14857" max="14857" width="10.7109375" style="1" customWidth="1"/>
    <col min="14858" max="14858" width="11.5703125" style="1" customWidth="1"/>
    <col min="14859" max="14859" width="14.42578125" style="1" customWidth="1"/>
    <col min="14860" max="14860" width="13.140625" style="1" customWidth="1"/>
    <col min="14861" max="14861" width="15" style="1" customWidth="1"/>
    <col min="14862" max="14862" width="14.42578125" style="1" customWidth="1"/>
    <col min="14863" max="14863" width="11.7109375" style="1" customWidth="1"/>
    <col min="14864" max="14864" width="6.140625" style="1" customWidth="1"/>
    <col min="14865" max="14865" width="10.7109375" style="1" customWidth="1"/>
    <col min="14866" max="14866" width="9.140625" style="1"/>
    <col min="14867" max="14867" width="12.7109375" style="1" customWidth="1"/>
    <col min="14868" max="14868" width="5.7109375" style="1" customWidth="1"/>
    <col min="14869" max="15104" width="9.140625" style="1"/>
    <col min="15105" max="15105" width="46.28515625" style="1" customWidth="1"/>
    <col min="15106" max="15106" width="9.42578125" style="1" bestFit="1" customWidth="1"/>
    <col min="15107" max="15107" width="13.28515625" style="1" bestFit="1" customWidth="1"/>
    <col min="15108" max="15108" width="15.140625" style="1" customWidth="1"/>
    <col min="15109" max="15109" width="14" style="1" customWidth="1"/>
    <col min="15110" max="15110" width="9.7109375" style="1" bestFit="1" customWidth="1"/>
    <col min="15111" max="15111" width="12.5703125" style="1" customWidth="1"/>
    <col min="15112" max="15112" width="13" style="1" customWidth="1"/>
    <col min="15113" max="15113" width="10.7109375" style="1" customWidth="1"/>
    <col min="15114" max="15114" width="11.5703125" style="1" customWidth="1"/>
    <col min="15115" max="15115" width="14.42578125" style="1" customWidth="1"/>
    <col min="15116" max="15116" width="13.140625" style="1" customWidth="1"/>
    <col min="15117" max="15117" width="15" style="1" customWidth="1"/>
    <col min="15118" max="15118" width="14.42578125" style="1" customWidth="1"/>
    <col min="15119" max="15119" width="11.7109375" style="1" customWidth="1"/>
    <col min="15120" max="15120" width="6.140625" style="1" customWidth="1"/>
    <col min="15121" max="15121" width="10.7109375" style="1" customWidth="1"/>
    <col min="15122" max="15122" width="9.140625" style="1"/>
    <col min="15123" max="15123" width="12.7109375" style="1" customWidth="1"/>
    <col min="15124" max="15124" width="5.7109375" style="1" customWidth="1"/>
    <col min="15125" max="15360" width="9.140625" style="1"/>
    <col min="15361" max="15361" width="46.28515625" style="1" customWidth="1"/>
    <col min="15362" max="15362" width="9.42578125" style="1" bestFit="1" customWidth="1"/>
    <col min="15363" max="15363" width="13.28515625" style="1" bestFit="1" customWidth="1"/>
    <col min="15364" max="15364" width="15.140625" style="1" customWidth="1"/>
    <col min="15365" max="15365" width="14" style="1" customWidth="1"/>
    <col min="15366" max="15366" width="9.7109375" style="1" bestFit="1" customWidth="1"/>
    <col min="15367" max="15367" width="12.5703125" style="1" customWidth="1"/>
    <col min="15368" max="15368" width="13" style="1" customWidth="1"/>
    <col min="15369" max="15369" width="10.7109375" style="1" customWidth="1"/>
    <col min="15370" max="15370" width="11.5703125" style="1" customWidth="1"/>
    <col min="15371" max="15371" width="14.42578125" style="1" customWidth="1"/>
    <col min="15372" max="15372" width="13.140625" style="1" customWidth="1"/>
    <col min="15373" max="15373" width="15" style="1" customWidth="1"/>
    <col min="15374" max="15374" width="14.42578125" style="1" customWidth="1"/>
    <col min="15375" max="15375" width="11.7109375" style="1" customWidth="1"/>
    <col min="15376" max="15376" width="6.140625" style="1" customWidth="1"/>
    <col min="15377" max="15377" width="10.7109375" style="1" customWidth="1"/>
    <col min="15378" max="15378" width="9.140625" style="1"/>
    <col min="15379" max="15379" width="12.7109375" style="1" customWidth="1"/>
    <col min="15380" max="15380" width="5.7109375" style="1" customWidth="1"/>
    <col min="15381" max="15616" width="9.140625" style="1"/>
    <col min="15617" max="15617" width="46.28515625" style="1" customWidth="1"/>
    <col min="15618" max="15618" width="9.42578125" style="1" bestFit="1" customWidth="1"/>
    <col min="15619" max="15619" width="13.28515625" style="1" bestFit="1" customWidth="1"/>
    <col min="15620" max="15620" width="15.140625" style="1" customWidth="1"/>
    <col min="15621" max="15621" width="14" style="1" customWidth="1"/>
    <col min="15622" max="15622" width="9.7109375" style="1" bestFit="1" customWidth="1"/>
    <col min="15623" max="15623" width="12.5703125" style="1" customWidth="1"/>
    <col min="15624" max="15624" width="13" style="1" customWidth="1"/>
    <col min="15625" max="15625" width="10.7109375" style="1" customWidth="1"/>
    <col min="15626" max="15626" width="11.5703125" style="1" customWidth="1"/>
    <col min="15627" max="15627" width="14.42578125" style="1" customWidth="1"/>
    <col min="15628" max="15628" width="13.140625" style="1" customWidth="1"/>
    <col min="15629" max="15629" width="15" style="1" customWidth="1"/>
    <col min="15630" max="15630" width="14.42578125" style="1" customWidth="1"/>
    <col min="15631" max="15631" width="11.7109375" style="1" customWidth="1"/>
    <col min="15632" max="15632" width="6.140625" style="1" customWidth="1"/>
    <col min="15633" max="15633" width="10.7109375" style="1" customWidth="1"/>
    <col min="15634" max="15634" width="9.140625" style="1"/>
    <col min="15635" max="15635" width="12.7109375" style="1" customWidth="1"/>
    <col min="15636" max="15636" width="5.7109375" style="1" customWidth="1"/>
    <col min="15637" max="15872" width="9.140625" style="1"/>
    <col min="15873" max="15873" width="46.28515625" style="1" customWidth="1"/>
    <col min="15874" max="15874" width="9.42578125" style="1" bestFit="1" customWidth="1"/>
    <col min="15875" max="15875" width="13.28515625" style="1" bestFit="1" customWidth="1"/>
    <col min="15876" max="15876" width="15.140625" style="1" customWidth="1"/>
    <col min="15877" max="15877" width="14" style="1" customWidth="1"/>
    <col min="15878" max="15878" width="9.7109375" style="1" bestFit="1" customWidth="1"/>
    <col min="15879" max="15879" width="12.5703125" style="1" customWidth="1"/>
    <col min="15880" max="15880" width="13" style="1" customWidth="1"/>
    <col min="15881" max="15881" width="10.7109375" style="1" customWidth="1"/>
    <col min="15882" max="15882" width="11.5703125" style="1" customWidth="1"/>
    <col min="15883" max="15883" width="14.42578125" style="1" customWidth="1"/>
    <col min="15884" max="15884" width="13.140625" style="1" customWidth="1"/>
    <col min="15885" max="15885" width="15" style="1" customWidth="1"/>
    <col min="15886" max="15886" width="14.42578125" style="1" customWidth="1"/>
    <col min="15887" max="15887" width="11.7109375" style="1" customWidth="1"/>
    <col min="15888" max="15888" width="6.140625" style="1" customWidth="1"/>
    <col min="15889" max="15889" width="10.7109375" style="1" customWidth="1"/>
    <col min="15890" max="15890" width="9.140625" style="1"/>
    <col min="15891" max="15891" width="12.7109375" style="1" customWidth="1"/>
    <col min="15892" max="15892" width="5.7109375" style="1" customWidth="1"/>
    <col min="15893" max="16128" width="9.140625" style="1"/>
    <col min="16129" max="16129" width="46.28515625" style="1" customWidth="1"/>
    <col min="16130" max="16130" width="9.42578125" style="1" bestFit="1" customWidth="1"/>
    <col min="16131" max="16131" width="13.28515625" style="1" bestFit="1" customWidth="1"/>
    <col min="16132" max="16132" width="15.140625" style="1" customWidth="1"/>
    <col min="16133" max="16133" width="14" style="1" customWidth="1"/>
    <col min="16134" max="16134" width="9.7109375" style="1" bestFit="1" customWidth="1"/>
    <col min="16135" max="16135" width="12.5703125" style="1" customWidth="1"/>
    <col min="16136" max="16136" width="13" style="1" customWidth="1"/>
    <col min="16137" max="16137" width="10.7109375" style="1" customWidth="1"/>
    <col min="16138" max="16138" width="11.5703125" style="1" customWidth="1"/>
    <col min="16139" max="16139" width="14.42578125" style="1" customWidth="1"/>
    <col min="16140" max="16140" width="13.140625" style="1" customWidth="1"/>
    <col min="16141" max="16141" width="15" style="1" customWidth="1"/>
    <col min="16142" max="16142" width="14.42578125" style="1" customWidth="1"/>
    <col min="16143" max="16143" width="11.7109375" style="1" customWidth="1"/>
    <col min="16144" max="16144" width="6.140625" style="1" customWidth="1"/>
    <col min="16145" max="16145" width="10.7109375" style="1" customWidth="1"/>
    <col min="16146" max="16146" width="9.140625" style="1"/>
    <col min="16147" max="16147" width="12.7109375" style="1" customWidth="1"/>
    <col min="16148" max="16148" width="5.7109375" style="1" customWidth="1"/>
    <col min="16149" max="16384" width="9.140625" style="1"/>
  </cols>
  <sheetData>
    <row r="1" spans="1:20" x14ac:dyDescent="0.2">
      <c r="H1" s="2"/>
      <c r="I1" s="2"/>
      <c r="J1" s="2"/>
      <c r="K1" s="3" t="s">
        <v>0</v>
      </c>
    </row>
    <row r="2" spans="1:20" x14ac:dyDescent="0.2">
      <c r="A2" s="423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20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29"/>
      <c r="K3" s="424" t="s">
        <v>6</v>
      </c>
    </row>
    <row r="4" spans="1:20" ht="72" x14ac:dyDescent="0.2">
      <c r="A4" s="5">
        <v>12</v>
      </c>
      <c r="B4" s="425"/>
      <c r="C4" s="427"/>
      <c r="D4" s="427"/>
      <c r="E4" s="425"/>
      <c r="F4" s="425"/>
      <c r="G4" s="425"/>
      <c r="H4" s="316" t="s">
        <v>7</v>
      </c>
      <c r="I4" s="316" t="s">
        <v>170</v>
      </c>
      <c r="J4" s="316" t="s">
        <v>8</v>
      </c>
      <c r="K4" s="425"/>
      <c r="M4" s="1" t="s">
        <v>174</v>
      </c>
      <c r="O4" s="6"/>
      <c r="P4" s="6"/>
      <c r="Q4" s="6"/>
    </row>
    <row r="5" spans="1:20" ht="24.75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15" x14ac:dyDescent="0.2">
      <c r="A6" s="9" t="s">
        <v>183</v>
      </c>
      <c r="B6" s="10">
        <v>1</v>
      </c>
      <c r="C6" s="11">
        <v>123.28</v>
      </c>
      <c r="D6" s="11">
        <v>123.28</v>
      </c>
      <c r="E6" s="12">
        <v>104.5</v>
      </c>
      <c r="F6" s="12">
        <v>101.9</v>
      </c>
      <c r="G6" s="13">
        <v>37590200</v>
      </c>
      <c r="H6" s="14">
        <v>29584873</v>
      </c>
      <c r="I6" s="14">
        <v>585603</v>
      </c>
      <c r="J6" s="15">
        <v>7419724</v>
      </c>
      <c r="K6" s="16">
        <v>30741</v>
      </c>
      <c r="L6" s="17"/>
      <c r="M6" s="18">
        <v>19.7</v>
      </c>
      <c r="N6" s="18"/>
      <c r="O6" s="17"/>
      <c r="P6" s="17"/>
      <c r="Q6" s="17"/>
      <c r="R6" s="19"/>
      <c r="S6" s="19"/>
      <c r="T6" s="17"/>
    </row>
    <row r="7" spans="1:20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x14ac:dyDescent="0.2">
      <c r="A8" s="423" t="s">
        <v>194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20" x14ac:dyDescent="0.2">
      <c r="A9" s="4" t="s">
        <v>1</v>
      </c>
      <c r="B9" s="430" t="s">
        <v>12</v>
      </c>
      <c r="C9" s="431"/>
      <c r="D9" s="431"/>
      <c r="E9" s="431"/>
      <c r="F9" s="431"/>
      <c r="G9" s="431"/>
      <c r="H9" s="432" t="s">
        <v>13</v>
      </c>
      <c r="I9" s="433"/>
      <c r="J9" s="433"/>
      <c r="K9" s="433"/>
      <c r="L9" s="433"/>
      <c r="M9" s="434"/>
    </row>
    <row r="10" spans="1:20" ht="48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16" t="s">
        <v>18</v>
      </c>
      <c r="K10" s="25" t="s">
        <v>19</v>
      </c>
      <c r="L10" s="25" t="s">
        <v>20</v>
      </c>
      <c r="M10" s="25" t="s">
        <v>21</v>
      </c>
    </row>
    <row r="11" spans="1:20" ht="60" x14ac:dyDescent="0.2">
      <c r="A11" s="25" t="s">
        <v>183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24" x14ac:dyDescent="0.2">
      <c r="A12" s="30" t="s">
        <v>24</v>
      </c>
      <c r="B12" s="31">
        <v>32.130000000000003</v>
      </c>
      <c r="C12" s="31">
        <v>32.130000000000003</v>
      </c>
      <c r="D12" s="32">
        <v>15.5</v>
      </c>
      <c r="E12" s="32">
        <v>14.2</v>
      </c>
      <c r="F12" s="33">
        <v>7894800</v>
      </c>
      <c r="G12" s="33">
        <v>46331</v>
      </c>
      <c r="H12" s="34"/>
      <c r="I12" s="34"/>
      <c r="J12" s="34"/>
      <c r="K12" s="34"/>
      <c r="L12" s="34"/>
      <c r="M12" s="34"/>
    </row>
    <row r="13" spans="1:20" ht="24" x14ac:dyDescent="0.2">
      <c r="A13" s="30" t="s">
        <v>25</v>
      </c>
      <c r="B13" s="35">
        <v>32.15</v>
      </c>
      <c r="C13" s="31">
        <v>32.15</v>
      </c>
      <c r="D13" s="36">
        <v>30.7</v>
      </c>
      <c r="E13" s="37">
        <v>30.4</v>
      </c>
      <c r="F13" s="38">
        <v>14947300</v>
      </c>
      <c r="G13" s="39">
        <v>40974</v>
      </c>
      <c r="H13" s="40"/>
      <c r="I13" s="40"/>
      <c r="J13" s="41"/>
      <c r="K13" s="41"/>
      <c r="L13" s="41"/>
      <c r="M13" s="41"/>
    </row>
    <row r="14" spans="1:20" ht="24" x14ac:dyDescent="0.2">
      <c r="A14" s="30" t="s">
        <v>26</v>
      </c>
      <c r="B14" s="35">
        <v>0</v>
      </c>
      <c r="C14" s="31">
        <v>0</v>
      </c>
      <c r="D14" s="36">
        <v>0</v>
      </c>
      <c r="E14" s="37">
        <v>0</v>
      </c>
      <c r="F14" s="38">
        <v>0</v>
      </c>
      <c r="G14" s="39" t="e">
        <v>#DIV/0!</v>
      </c>
      <c r="H14" s="40"/>
      <c r="I14" s="40"/>
      <c r="J14" s="41"/>
      <c r="K14" s="41"/>
      <c r="L14" s="41"/>
      <c r="M14" s="41"/>
    </row>
    <row r="15" spans="1:20" ht="15" x14ac:dyDescent="0.25">
      <c r="A15" s="310"/>
      <c r="B15" s="310"/>
      <c r="C15" s="310"/>
      <c r="D15" s="310"/>
      <c r="E15" s="310"/>
      <c r="F15" s="310"/>
      <c r="G15" s="310"/>
      <c r="H15" s="310"/>
      <c r="I15" s="310" t="s">
        <v>27</v>
      </c>
    </row>
    <row r="16" spans="1:20" ht="14.25" x14ac:dyDescent="0.2">
      <c r="A16" s="357" t="s">
        <v>195</v>
      </c>
      <c r="B16" s="356"/>
      <c r="C16" s="356"/>
      <c r="D16" s="356"/>
      <c r="E16" s="356"/>
      <c r="F16" s="356"/>
      <c r="G16" s="356"/>
      <c r="H16" s="356"/>
      <c r="I16" s="356"/>
    </row>
    <row r="17" spans="1:20" ht="15" x14ac:dyDescent="0.25">
      <c r="A17" s="43"/>
      <c r="B17" s="310"/>
      <c r="C17" s="310"/>
      <c r="D17" s="310"/>
      <c r="E17" s="310"/>
      <c r="F17" s="310"/>
      <c r="G17" s="310"/>
      <c r="H17" s="310"/>
      <c r="I17" s="310"/>
    </row>
    <row r="18" spans="1:20" ht="60.75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90" x14ac:dyDescent="0.2">
      <c r="A19" s="5">
        <v>12</v>
      </c>
      <c r="B19" s="44" t="s">
        <v>213</v>
      </c>
      <c r="C19" s="44" t="s">
        <v>214</v>
      </c>
      <c r="D19" s="44" t="s">
        <v>215</v>
      </c>
      <c r="E19" s="44" t="s">
        <v>30</v>
      </c>
      <c r="F19" s="44" t="s">
        <v>213</v>
      </c>
      <c r="G19" s="44" t="s">
        <v>216</v>
      </c>
      <c r="H19" s="44" t="s">
        <v>215</v>
      </c>
      <c r="I19" s="44" t="s">
        <v>30</v>
      </c>
    </row>
    <row r="20" spans="1:20" ht="15" x14ac:dyDescent="0.25">
      <c r="A20" s="45" t="s">
        <v>183</v>
      </c>
      <c r="B20" s="46">
        <v>0</v>
      </c>
      <c r="C20" s="47">
        <v>38</v>
      </c>
      <c r="D20" s="48">
        <v>67</v>
      </c>
      <c r="E20" s="48">
        <v>105</v>
      </c>
      <c r="F20" s="47">
        <v>0</v>
      </c>
      <c r="G20" s="49">
        <v>1</v>
      </c>
      <c r="H20" s="50">
        <v>2</v>
      </c>
      <c r="I20" s="50">
        <v>3</v>
      </c>
    </row>
    <row r="22" spans="1:20" ht="1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18.75" x14ac:dyDescent="0.2">
      <c r="A23" s="362" t="s">
        <v>32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x14ac:dyDescent="0.2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</row>
    <row r="26" spans="1:20" ht="15" x14ac:dyDescent="0.2">
      <c r="A26" s="366" t="s">
        <v>34</v>
      </c>
      <c r="B26" s="438">
        <v>12</v>
      </c>
      <c r="C26" s="366" t="s">
        <v>199</v>
      </c>
      <c r="D26" s="366"/>
      <c r="E26" s="366"/>
      <c r="F26" s="366"/>
      <c r="G26" s="366" t="s">
        <v>35</v>
      </c>
      <c r="H26" s="366"/>
      <c r="I26" s="366"/>
      <c r="J26" s="366"/>
      <c r="K26" s="366" t="s">
        <v>200</v>
      </c>
      <c r="L26" s="366"/>
      <c r="M26" s="366" t="s">
        <v>36</v>
      </c>
      <c r="N26" s="366" t="s">
        <v>37</v>
      </c>
      <c r="O26" s="366" t="s">
        <v>38</v>
      </c>
    </row>
    <row r="27" spans="1:20" x14ac:dyDescent="0.2">
      <c r="A27" s="366"/>
      <c r="B27" s="366"/>
      <c r="C27" s="366" t="s">
        <v>39</v>
      </c>
      <c r="D27" s="366" t="s">
        <v>40</v>
      </c>
      <c r="E27" s="366" t="s">
        <v>41</v>
      </c>
      <c r="F27" s="366" t="s">
        <v>42</v>
      </c>
      <c r="G27" s="366" t="s">
        <v>39</v>
      </c>
      <c r="H27" s="366" t="s">
        <v>40</v>
      </c>
      <c r="I27" s="366" t="s">
        <v>41</v>
      </c>
      <c r="J27" s="366" t="s">
        <v>42</v>
      </c>
      <c r="K27" s="366"/>
      <c r="L27" s="366"/>
      <c r="M27" s="366"/>
      <c r="N27" s="366"/>
      <c r="O27" s="366"/>
    </row>
    <row r="28" spans="1:20" ht="15" x14ac:dyDescent="0.2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12" t="s">
        <v>43</v>
      </c>
      <c r="L28" s="312" t="s">
        <v>44</v>
      </c>
      <c r="M28" s="366"/>
      <c r="N28" s="366"/>
      <c r="O28" s="366"/>
    </row>
    <row r="29" spans="1:20" ht="15" x14ac:dyDescent="0.2">
      <c r="A29" s="369" t="s">
        <v>45</v>
      </c>
      <c r="B29" s="370"/>
      <c r="C29" s="178"/>
      <c r="D29" s="178"/>
      <c r="E29" s="178"/>
      <c r="F29" s="178"/>
      <c r="G29" s="178"/>
      <c r="H29" s="178"/>
      <c r="I29" s="178"/>
      <c r="J29" s="178"/>
      <c r="K29" s="55"/>
      <c r="L29" s="55"/>
      <c r="M29" s="56"/>
      <c r="N29" s="56"/>
      <c r="O29" s="56"/>
    </row>
    <row r="30" spans="1:20" ht="234" customHeight="1" x14ac:dyDescent="0.2">
      <c r="A30" s="312" t="s">
        <v>183</v>
      </c>
      <c r="B30" s="57"/>
      <c r="C30" s="149">
        <v>132.91999999999999</v>
      </c>
      <c r="D30" s="149">
        <v>132.91999999999999</v>
      </c>
      <c r="E30" s="149">
        <v>112</v>
      </c>
      <c r="F30" s="149">
        <v>0</v>
      </c>
      <c r="G30" s="59">
        <v>123.28</v>
      </c>
      <c r="H30" s="59">
        <v>123.28</v>
      </c>
      <c r="I30" s="176">
        <v>104</v>
      </c>
      <c r="J30" s="179"/>
      <c r="K30" s="179"/>
      <c r="L30" s="177"/>
      <c r="M30" s="308" t="s">
        <v>224</v>
      </c>
      <c r="N30" s="257" t="s">
        <v>240</v>
      </c>
      <c r="O30" s="58"/>
      <c r="P30" s="276"/>
      <c r="Q30" s="276"/>
      <c r="R30" s="276"/>
      <c r="S30" s="276"/>
      <c r="T30" s="276"/>
    </row>
    <row r="31" spans="1:20" ht="15.75" x14ac:dyDescent="0.25">
      <c r="A31"/>
      <c r="B31"/>
      <c r="C31"/>
      <c r="D31"/>
      <c r="E31" s="376" t="s">
        <v>46</v>
      </c>
      <c r="F31" s="376"/>
      <c r="G31" s="376"/>
    </row>
    <row r="32" spans="1:20" ht="15.75" x14ac:dyDescent="0.2">
      <c r="A32" s="377" t="s">
        <v>47</v>
      </c>
      <c r="B32" s="377"/>
      <c r="C32" s="377"/>
      <c r="D32" s="377"/>
      <c r="E32" s="377"/>
      <c r="F32" s="377"/>
      <c r="G32" s="377"/>
      <c r="K32" s="1" t="s">
        <v>177</v>
      </c>
      <c r="M32" s="276">
        <v>9.64</v>
      </c>
      <c r="N32" s="277">
        <v>8</v>
      </c>
    </row>
    <row r="33" spans="1:16" x14ac:dyDescent="0.2">
      <c r="A33" s="426" t="s">
        <v>183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6" ht="207" customHeight="1" x14ac:dyDescent="0.2">
      <c r="A34" s="427"/>
      <c r="B34" s="427"/>
      <c r="C34" s="427"/>
      <c r="D34" s="427"/>
      <c r="E34" s="427"/>
      <c r="F34" s="427"/>
      <c r="G34" s="427"/>
    </row>
    <row r="35" spans="1:16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6" ht="15.75" x14ac:dyDescent="0.25">
      <c r="A36" s="314" t="s">
        <v>56</v>
      </c>
      <c r="B36" s="67">
        <v>1</v>
      </c>
      <c r="C36" s="315">
        <v>57433</v>
      </c>
      <c r="D36" s="314"/>
      <c r="E36" s="315">
        <v>28873</v>
      </c>
      <c r="F36" s="69">
        <v>2</v>
      </c>
      <c r="G36" s="69">
        <v>0</v>
      </c>
      <c r="H36" s="211"/>
    </row>
    <row r="37" spans="1:16" ht="15.75" x14ac:dyDescent="0.25">
      <c r="A37" s="314" t="s">
        <v>57</v>
      </c>
      <c r="B37" s="67">
        <v>1</v>
      </c>
      <c r="C37" s="314"/>
      <c r="D37" s="261">
        <v>50084</v>
      </c>
      <c r="E37" s="315">
        <v>28873</v>
      </c>
      <c r="F37" s="69">
        <v>0</v>
      </c>
      <c r="G37" s="69">
        <v>1.7</v>
      </c>
      <c r="H37" s="211">
        <v>601013.19999999995</v>
      </c>
    </row>
    <row r="38" spans="1:16" ht="15.75" x14ac:dyDescent="0.25">
      <c r="A38" s="314" t="s">
        <v>201</v>
      </c>
      <c r="B38" s="70">
        <v>1</v>
      </c>
      <c r="C38" s="314"/>
      <c r="D38" s="262">
        <v>51014</v>
      </c>
      <c r="E38" s="315">
        <v>28873</v>
      </c>
      <c r="F38" s="69">
        <v>0</v>
      </c>
      <c r="G38" s="69">
        <v>1.8</v>
      </c>
      <c r="H38" s="211">
        <v>612168</v>
      </c>
    </row>
    <row r="39" spans="1:16" ht="15.75" x14ac:dyDescent="0.25">
      <c r="A39" s="314" t="s">
        <v>202</v>
      </c>
      <c r="B39" s="70">
        <v>1</v>
      </c>
      <c r="C39" s="314"/>
      <c r="D39" s="262">
        <v>59506</v>
      </c>
      <c r="E39" s="315">
        <v>28873</v>
      </c>
      <c r="F39" s="69">
        <v>0</v>
      </c>
      <c r="G39" s="69">
        <v>2.1</v>
      </c>
      <c r="H39" s="211">
        <v>714072</v>
      </c>
    </row>
    <row r="40" spans="1:16" ht="15.75" x14ac:dyDescent="0.25">
      <c r="A40" s="314" t="s">
        <v>153</v>
      </c>
      <c r="B40" s="70">
        <v>0.7</v>
      </c>
      <c r="C40" s="314"/>
      <c r="D40" s="262">
        <v>47077</v>
      </c>
      <c r="E40" s="315">
        <v>28873</v>
      </c>
      <c r="F40" s="69">
        <v>0</v>
      </c>
      <c r="G40" s="69">
        <v>1.6</v>
      </c>
      <c r="H40" s="211">
        <v>395446.8</v>
      </c>
    </row>
    <row r="41" spans="1:16" ht="20.25" x14ac:dyDescent="0.3">
      <c r="A41" s="390" t="s">
        <v>172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6" customFormat="1" ht="15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</row>
    <row r="43" spans="1:16" customFormat="1" ht="15" x14ac:dyDescent="0.25"/>
    <row r="44" spans="1:16" s="72" customFormat="1" ht="15.75" x14ac:dyDescent="0.25">
      <c r="A44" s="389" t="s">
        <v>183</v>
      </c>
      <c r="B44" s="439" t="s">
        <v>191</v>
      </c>
      <c r="C44" s="439"/>
      <c r="D44" s="439"/>
      <c r="E44" s="439"/>
      <c r="F44" s="439"/>
      <c r="G44" s="439"/>
      <c r="H44" s="439"/>
      <c r="I44" s="440">
        <v>12</v>
      </c>
      <c r="J44" s="439"/>
      <c r="K44" s="439"/>
      <c r="L44" s="439"/>
      <c r="M44" s="439"/>
      <c r="N44" s="439"/>
      <c r="O44" s="439"/>
    </row>
    <row r="45" spans="1:16" s="73" customFormat="1" ht="15.75" x14ac:dyDescent="0.25">
      <c r="A45" s="389"/>
      <c r="B45" s="389" t="s">
        <v>63</v>
      </c>
      <c r="C45" s="389" t="s">
        <v>64</v>
      </c>
      <c r="D45" s="389" t="s">
        <v>65</v>
      </c>
      <c r="E45" s="389"/>
      <c r="F45" s="389"/>
      <c r="G45" s="389"/>
      <c r="H45" s="389" t="s">
        <v>66</v>
      </c>
      <c r="I45" s="389" t="s">
        <v>63</v>
      </c>
      <c r="J45" s="389" t="s">
        <v>64</v>
      </c>
      <c r="K45" s="389" t="s">
        <v>65</v>
      </c>
      <c r="L45" s="389"/>
      <c r="M45" s="389"/>
      <c r="N45" s="389"/>
      <c r="O45" s="389" t="s">
        <v>66</v>
      </c>
    </row>
    <row r="46" spans="1:16" s="73" customFormat="1" ht="15.75" x14ac:dyDescent="0.25">
      <c r="A46" s="389"/>
      <c r="B46" s="389"/>
      <c r="C46" s="389"/>
      <c r="D46" s="389" t="s">
        <v>67</v>
      </c>
      <c r="E46" s="389" t="s">
        <v>68</v>
      </c>
      <c r="F46" s="389"/>
      <c r="G46" s="389"/>
      <c r="H46" s="389"/>
      <c r="I46" s="389"/>
      <c r="J46" s="389"/>
      <c r="K46" s="389" t="s">
        <v>67</v>
      </c>
      <c r="L46" s="389" t="s">
        <v>68</v>
      </c>
      <c r="M46" s="389"/>
      <c r="N46" s="389"/>
      <c r="O46" s="389"/>
    </row>
    <row r="47" spans="1:16" s="73" customFormat="1" ht="31.5" x14ac:dyDescent="0.25">
      <c r="A47" s="389"/>
      <c r="B47" s="389"/>
      <c r="C47" s="389"/>
      <c r="D47" s="389"/>
      <c r="E47" s="313" t="s">
        <v>69</v>
      </c>
      <c r="F47" s="313" t="s">
        <v>70</v>
      </c>
      <c r="G47" s="313" t="s">
        <v>71</v>
      </c>
      <c r="H47" s="389"/>
      <c r="I47" s="389"/>
      <c r="J47" s="389"/>
      <c r="K47" s="389"/>
      <c r="L47" s="313" t="s">
        <v>69</v>
      </c>
      <c r="M47" s="313" t="s">
        <v>70</v>
      </c>
      <c r="N47" s="313" t="s">
        <v>71</v>
      </c>
      <c r="O47" s="389"/>
    </row>
    <row r="48" spans="1:16" s="77" customFormat="1" ht="16.5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</row>
    <row r="49" spans="1:16" customFormat="1" ht="15.75" x14ac:dyDescent="0.3">
      <c r="A49" s="385" t="s">
        <v>73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78"/>
    </row>
    <row r="50" spans="1:16" customFormat="1" ht="18.75" x14ac:dyDescent="0.3">
      <c r="A50" s="79" t="s">
        <v>74</v>
      </c>
      <c r="B50" s="80">
        <v>1</v>
      </c>
      <c r="C50" s="79">
        <v>1</v>
      </c>
      <c r="D50" s="81">
        <v>897.3</v>
      </c>
      <c r="E50" s="79">
        <v>897.3</v>
      </c>
      <c r="F50" s="81"/>
      <c r="G50" s="81"/>
      <c r="H50" s="82">
        <v>57431</v>
      </c>
      <c r="I50" s="80">
        <v>1</v>
      </c>
      <c r="J50" s="83">
        <v>1</v>
      </c>
      <c r="K50" s="83">
        <v>897.3</v>
      </c>
      <c r="L50" s="83">
        <v>897.3</v>
      </c>
      <c r="M50" s="83"/>
      <c r="N50" s="83"/>
      <c r="O50" s="82">
        <v>57431</v>
      </c>
      <c r="P50" s="84"/>
    </row>
    <row r="51" spans="1:16" customFormat="1" ht="37.5" x14ac:dyDescent="0.3">
      <c r="A51" s="79" t="s">
        <v>75</v>
      </c>
      <c r="B51" s="80">
        <v>3</v>
      </c>
      <c r="C51" s="79">
        <v>3.7</v>
      </c>
      <c r="D51" s="81">
        <v>3024.2</v>
      </c>
      <c r="E51" s="79">
        <v>3024.2</v>
      </c>
      <c r="F51" s="81"/>
      <c r="G51" s="81"/>
      <c r="H51" s="82">
        <v>52314</v>
      </c>
      <c r="I51" s="80">
        <v>3</v>
      </c>
      <c r="J51" s="83">
        <v>3.7</v>
      </c>
      <c r="K51" s="83">
        <v>3024.2</v>
      </c>
      <c r="L51" s="83">
        <v>3024.2</v>
      </c>
      <c r="M51" s="83"/>
      <c r="N51" s="83"/>
      <c r="O51" s="82">
        <v>52314</v>
      </c>
      <c r="P51" s="84"/>
    </row>
    <row r="52" spans="1:16" customFormat="1" ht="37.5" x14ac:dyDescent="0.3">
      <c r="A52" s="79" t="s">
        <v>178</v>
      </c>
      <c r="B52" s="80">
        <v>3</v>
      </c>
      <c r="C52" s="79">
        <v>3</v>
      </c>
      <c r="D52" s="81">
        <v>1049.4000000000001</v>
      </c>
      <c r="E52" s="79">
        <v>1049.4000000000001</v>
      </c>
      <c r="F52" s="81"/>
      <c r="G52" s="81"/>
      <c r="H52" s="82">
        <v>22389</v>
      </c>
      <c r="I52" s="85">
        <v>3</v>
      </c>
      <c r="J52" s="86">
        <v>3</v>
      </c>
      <c r="K52" s="83">
        <v>1049.4000000000001</v>
      </c>
      <c r="L52" s="86">
        <v>1049.4000000000001</v>
      </c>
      <c r="M52" s="83"/>
      <c r="N52" s="83"/>
      <c r="O52" s="82">
        <v>22389</v>
      </c>
      <c r="P52" s="84"/>
    </row>
    <row r="53" spans="1:16" customFormat="1" ht="18.75" x14ac:dyDescent="0.3">
      <c r="A53" s="79" t="s">
        <v>77</v>
      </c>
      <c r="B53" s="80">
        <v>7</v>
      </c>
      <c r="C53" s="79">
        <v>7</v>
      </c>
      <c r="D53" s="81">
        <v>1866.3</v>
      </c>
      <c r="E53" s="79">
        <v>1866.3</v>
      </c>
      <c r="F53" s="81"/>
      <c r="G53" s="81"/>
      <c r="H53" s="82">
        <v>17064</v>
      </c>
      <c r="I53" s="80">
        <v>7</v>
      </c>
      <c r="J53" s="80">
        <v>7</v>
      </c>
      <c r="K53" s="83">
        <v>1866.3</v>
      </c>
      <c r="L53" s="80">
        <v>1866.3</v>
      </c>
      <c r="M53" s="83"/>
      <c r="N53" s="83"/>
      <c r="O53" s="82">
        <v>17064</v>
      </c>
      <c r="P53" s="84"/>
    </row>
    <row r="54" spans="1:16" customFormat="1" ht="18.75" x14ac:dyDescent="0.3">
      <c r="A54" s="87" t="s">
        <v>78</v>
      </c>
      <c r="B54" s="88">
        <v>14</v>
      </c>
      <c r="C54" s="87">
        <v>14.7</v>
      </c>
      <c r="D54" s="87">
        <v>6837.2</v>
      </c>
      <c r="E54" s="87">
        <v>6837.2</v>
      </c>
      <c r="F54" s="87">
        <v>0</v>
      </c>
      <c r="G54" s="87">
        <v>0</v>
      </c>
      <c r="H54" s="82">
        <v>29769</v>
      </c>
      <c r="I54" s="88">
        <v>14</v>
      </c>
      <c r="J54" s="89">
        <v>14.7</v>
      </c>
      <c r="K54" s="89">
        <v>6837.2</v>
      </c>
      <c r="L54" s="89">
        <v>6837.2</v>
      </c>
      <c r="M54" s="89"/>
      <c r="N54" s="89"/>
      <c r="O54" s="82">
        <v>29769</v>
      </c>
      <c r="P54" s="84"/>
    </row>
    <row r="55" spans="1:16" customFormat="1" ht="15.75" x14ac:dyDescent="0.3">
      <c r="A55" s="441" t="s">
        <v>79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90"/>
    </row>
    <row r="56" spans="1:16" customFormat="1" ht="18.75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84"/>
    </row>
    <row r="57" spans="1:16" customFormat="1" ht="37.5" x14ac:dyDescent="0.3">
      <c r="A57" s="79" t="s">
        <v>75</v>
      </c>
      <c r="B57" s="80">
        <v>2</v>
      </c>
      <c r="C57" s="79">
        <v>2</v>
      </c>
      <c r="D57" s="81">
        <v>1706.8</v>
      </c>
      <c r="E57" s="79">
        <v>1706.8</v>
      </c>
      <c r="F57" s="81"/>
      <c r="G57" s="81"/>
      <c r="H57" s="82">
        <v>54621</v>
      </c>
      <c r="I57" s="80">
        <v>2</v>
      </c>
      <c r="J57" s="83">
        <v>2</v>
      </c>
      <c r="K57" s="83">
        <v>1706.8</v>
      </c>
      <c r="L57" s="83">
        <v>1706.8</v>
      </c>
      <c r="M57" s="83"/>
      <c r="N57" s="83"/>
      <c r="O57" s="82">
        <v>54621</v>
      </c>
      <c r="P57" s="84"/>
    </row>
    <row r="58" spans="1:16" customFormat="1" ht="37.5" x14ac:dyDescent="0.3">
      <c r="A58" s="79" t="s">
        <v>178</v>
      </c>
      <c r="B58" s="80">
        <v>21</v>
      </c>
      <c r="C58" s="79">
        <v>21.4</v>
      </c>
      <c r="D58" s="81">
        <v>5615.2</v>
      </c>
      <c r="E58" s="79">
        <v>5615.2</v>
      </c>
      <c r="F58" s="81"/>
      <c r="G58" s="81"/>
      <c r="H58" s="82">
        <v>16794</v>
      </c>
      <c r="I58" s="85">
        <v>21</v>
      </c>
      <c r="J58" s="85">
        <v>21.4</v>
      </c>
      <c r="K58" s="83">
        <v>5615.2</v>
      </c>
      <c r="L58" s="85">
        <v>5615.2</v>
      </c>
      <c r="M58" s="83"/>
      <c r="N58" s="83"/>
      <c r="O58" s="82">
        <v>16794</v>
      </c>
      <c r="P58" s="84"/>
    </row>
    <row r="59" spans="1:16" customFormat="1" ht="18.75" x14ac:dyDescent="0.3">
      <c r="A59" s="79" t="s">
        <v>77</v>
      </c>
      <c r="B59" s="80">
        <v>22</v>
      </c>
      <c r="C59" s="79">
        <v>20.2</v>
      </c>
      <c r="D59" s="81">
        <v>5042.8</v>
      </c>
      <c r="E59" s="79">
        <v>5042.8</v>
      </c>
      <c r="F59" s="81"/>
      <c r="G59" s="81"/>
      <c r="H59" s="82">
        <v>15978</v>
      </c>
      <c r="I59" s="80">
        <v>22</v>
      </c>
      <c r="J59" s="80">
        <v>20.2</v>
      </c>
      <c r="K59" s="83">
        <v>5042.8</v>
      </c>
      <c r="L59" s="80">
        <v>5042.8</v>
      </c>
      <c r="M59" s="83"/>
      <c r="N59" s="83"/>
      <c r="O59" s="82">
        <v>15978</v>
      </c>
      <c r="P59" s="84"/>
    </row>
    <row r="60" spans="1:16" customFormat="1" ht="18.75" x14ac:dyDescent="0.3">
      <c r="A60" s="87" t="s">
        <v>78</v>
      </c>
      <c r="B60" s="88">
        <v>45</v>
      </c>
      <c r="C60" s="87">
        <v>43.6</v>
      </c>
      <c r="D60" s="87">
        <v>12364.8</v>
      </c>
      <c r="E60" s="87">
        <v>12364.8</v>
      </c>
      <c r="F60" s="87">
        <v>0</v>
      </c>
      <c r="G60" s="87">
        <v>0</v>
      </c>
      <c r="H60" s="82">
        <v>18151</v>
      </c>
      <c r="I60" s="88">
        <v>45</v>
      </c>
      <c r="J60" s="89">
        <v>43.6</v>
      </c>
      <c r="K60" s="89">
        <v>12364.8</v>
      </c>
      <c r="L60" s="89">
        <v>12364.8</v>
      </c>
      <c r="M60" s="89"/>
      <c r="N60" s="89"/>
      <c r="O60" s="82">
        <v>18151</v>
      </c>
      <c r="P60" s="84"/>
    </row>
    <row r="61" spans="1:16" customFormat="1" ht="15.75" x14ac:dyDescent="0.3">
      <c r="A61" s="441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90"/>
    </row>
    <row r="62" spans="1:16" customFormat="1" ht="18.75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84"/>
    </row>
    <row r="63" spans="1:16" customFormat="1" ht="37.5" x14ac:dyDescent="0.3">
      <c r="A63" s="79" t="s">
        <v>75</v>
      </c>
      <c r="B63" s="80">
        <v>0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0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84"/>
    </row>
    <row r="64" spans="1:16" customFormat="1" ht="37.5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84"/>
    </row>
    <row r="65" spans="1:16" customFormat="1" ht="18.75" x14ac:dyDescent="0.3">
      <c r="A65" s="79" t="s">
        <v>77</v>
      </c>
      <c r="B65" s="80">
        <v>0</v>
      </c>
      <c r="C65" s="79">
        <v>0</v>
      </c>
      <c r="D65" s="81">
        <v>0</v>
      </c>
      <c r="E65" s="79">
        <v>0</v>
      </c>
      <c r="F65" s="81"/>
      <c r="G65" s="81"/>
      <c r="H65" s="82" t="e">
        <v>#DIV/0!</v>
      </c>
      <c r="I65" s="80">
        <v>0</v>
      </c>
      <c r="J65" s="80">
        <v>0</v>
      </c>
      <c r="K65" s="83">
        <v>0</v>
      </c>
      <c r="L65" s="80">
        <v>0</v>
      </c>
      <c r="M65" s="83"/>
      <c r="N65" s="83"/>
      <c r="O65" s="82" t="e">
        <v>#DIV/0!</v>
      </c>
      <c r="P65" s="84"/>
    </row>
    <row r="66" spans="1:16" customFormat="1" ht="18.75" x14ac:dyDescent="0.3">
      <c r="A66" s="87" t="s">
        <v>78</v>
      </c>
      <c r="B66" s="88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2" t="e">
        <v>#DIV/0!</v>
      </c>
      <c r="I66" s="88">
        <v>0</v>
      </c>
      <c r="J66" s="89">
        <v>0</v>
      </c>
      <c r="K66" s="89">
        <v>0</v>
      </c>
      <c r="L66" s="89">
        <v>0</v>
      </c>
      <c r="M66" s="89"/>
      <c r="N66" s="89"/>
      <c r="O66" s="82" t="e">
        <v>#DIV/0!</v>
      </c>
      <c r="P66" s="84"/>
    </row>
    <row r="67" spans="1:16" customFormat="1" ht="15.75" x14ac:dyDescent="0.3">
      <c r="A67" s="441" t="s">
        <v>81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3"/>
      <c r="P67" s="90"/>
    </row>
    <row r="68" spans="1:16" customFormat="1" ht="18.75" x14ac:dyDescent="0.3">
      <c r="A68" s="79" t="s">
        <v>74</v>
      </c>
      <c r="B68" s="80">
        <v>0</v>
      </c>
      <c r="C68" s="79">
        <v>0</v>
      </c>
      <c r="D68" s="81">
        <v>0</v>
      </c>
      <c r="E68" s="79">
        <v>0</v>
      </c>
      <c r="F68" s="81"/>
      <c r="G68" s="81"/>
      <c r="H68" s="82" t="e">
        <v>#DIV/0!</v>
      </c>
      <c r="I68" s="80">
        <v>0</v>
      </c>
      <c r="J68" s="83">
        <v>0</v>
      </c>
      <c r="K68" s="83">
        <v>0</v>
      </c>
      <c r="L68" s="83">
        <v>0</v>
      </c>
      <c r="M68" s="83"/>
      <c r="N68" s="83"/>
      <c r="O68" s="82" t="e">
        <v>#DIV/0!</v>
      </c>
      <c r="P68" s="84"/>
    </row>
    <row r="69" spans="1:16" customFormat="1" ht="37.5" x14ac:dyDescent="0.3">
      <c r="A69" s="79" t="s">
        <v>75</v>
      </c>
      <c r="B69" s="80">
        <v>0</v>
      </c>
      <c r="C69" s="79">
        <v>0</v>
      </c>
      <c r="D69" s="81">
        <v>0</v>
      </c>
      <c r="E69" s="79">
        <v>0</v>
      </c>
      <c r="F69" s="81"/>
      <c r="G69" s="81"/>
      <c r="H69" s="82" t="e">
        <v>#DIV/0!</v>
      </c>
      <c r="I69" s="80">
        <v>0</v>
      </c>
      <c r="J69" s="83">
        <v>0</v>
      </c>
      <c r="K69" s="83">
        <v>0</v>
      </c>
      <c r="L69" s="83">
        <v>0</v>
      </c>
      <c r="M69" s="83"/>
      <c r="N69" s="83"/>
      <c r="O69" s="82" t="e">
        <v>#DIV/0!</v>
      </c>
      <c r="P69" s="84"/>
    </row>
    <row r="70" spans="1:16" customFormat="1" ht="37.5" x14ac:dyDescent="0.3">
      <c r="A70" s="79" t="s">
        <v>178</v>
      </c>
      <c r="B70" s="80">
        <v>0</v>
      </c>
      <c r="C70" s="79">
        <v>0</v>
      </c>
      <c r="D70" s="81">
        <v>0</v>
      </c>
      <c r="E70" s="79">
        <v>0</v>
      </c>
      <c r="F70" s="81"/>
      <c r="G70" s="81"/>
      <c r="H70" s="82" t="e">
        <v>#DIV/0!</v>
      </c>
      <c r="I70" s="85"/>
      <c r="J70" s="85"/>
      <c r="K70" s="83">
        <v>0</v>
      </c>
      <c r="L70" s="85"/>
      <c r="M70" s="83"/>
      <c r="N70" s="83"/>
      <c r="O70" s="82" t="e">
        <v>#DIV/0!</v>
      </c>
      <c r="P70" s="84"/>
    </row>
    <row r="71" spans="1:16" customFormat="1" ht="18.75" x14ac:dyDescent="0.3">
      <c r="A71" s="79" t="s">
        <v>77</v>
      </c>
      <c r="B71" s="80">
        <v>0</v>
      </c>
      <c r="C71" s="79">
        <v>0</v>
      </c>
      <c r="D71" s="81">
        <v>0</v>
      </c>
      <c r="E71" s="79">
        <v>0</v>
      </c>
      <c r="F71" s="81"/>
      <c r="G71" s="81"/>
      <c r="H71" s="82" t="e">
        <v>#DIV/0!</v>
      </c>
      <c r="I71" s="80">
        <v>0</v>
      </c>
      <c r="J71" s="80">
        <v>0</v>
      </c>
      <c r="K71" s="83">
        <v>0</v>
      </c>
      <c r="L71" s="80">
        <v>0</v>
      </c>
      <c r="M71" s="83"/>
      <c r="N71" s="83"/>
      <c r="O71" s="82" t="e">
        <v>#DIV/0!</v>
      </c>
      <c r="P71" s="84"/>
    </row>
    <row r="72" spans="1:16" customFormat="1" ht="18.75" x14ac:dyDescent="0.3">
      <c r="A72" s="87" t="s">
        <v>78</v>
      </c>
      <c r="B72" s="88">
        <v>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2" t="e">
        <v>#DIV/0!</v>
      </c>
      <c r="I72" s="88">
        <v>0</v>
      </c>
      <c r="J72" s="89">
        <v>0</v>
      </c>
      <c r="K72" s="89">
        <v>0</v>
      </c>
      <c r="L72" s="89">
        <v>0</v>
      </c>
      <c r="M72" s="89"/>
      <c r="N72" s="89"/>
      <c r="O72" s="82" t="e">
        <v>#DIV/0!</v>
      </c>
      <c r="P72" s="84"/>
    </row>
    <row r="73" spans="1:16" customFormat="1" ht="15.75" x14ac:dyDescent="0.3">
      <c r="A73" s="441" t="s">
        <v>82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3"/>
      <c r="P73" s="90"/>
    </row>
    <row r="74" spans="1:16" customFormat="1" ht="18.75" x14ac:dyDescent="0.3">
      <c r="A74" s="79" t="s">
        <v>74</v>
      </c>
      <c r="B74" s="80">
        <v>1</v>
      </c>
      <c r="C74" s="80">
        <v>1</v>
      </c>
      <c r="D74" s="80">
        <v>897.3</v>
      </c>
      <c r="E74" s="80">
        <v>897.3</v>
      </c>
      <c r="F74" s="80">
        <v>0</v>
      </c>
      <c r="G74" s="80">
        <v>0</v>
      </c>
      <c r="H74" s="82">
        <v>57431</v>
      </c>
      <c r="I74" s="80">
        <v>1</v>
      </c>
      <c r="J74" s="83">
        <v>1</v>
      </c>
      <c r="K74" s="83">
        <v>897.3</v>
      </c>
      <c r="L74" s="83">
        <v>897.3</v>
      </c>
      <c r="M74" s="83">
        <v>0</v>
      </c>
      <c r="N74" s="83">
        <v>0</v>
      </c>
      <c r="O74" s="82">
        <v>57431</v>
      </c>
      <c r="P74" s="84"/>
    </row>
    <row r="75" spans="1:16" customFormat="1" ht="37.5" x14ac:dyDescent="0.3">
      <c r="A75" s="79" t="s">
        <v>75</v>
      </c>
      <c r="B75" s="80">
        <v>5</v>
      </c>
      <c r="C75" s="80">
        <v>5.7</v>
      </c>
      <c r="D75" s="80">
        <v>4731</v>
      </c>
      <c r="E75" s="80">
        <v>4731</v>
      </c>
      <c r="F75" s="80">
        <v>0</v>
      </c>
      <c r="G75" s="80">
        <v>0</v>
      </c>
      <c r="H75" s="82">
        <v>53123</v>
      </c>
      <c r="I75" s="80">
        <v>5</v>
      </c>
      <c r="J75" s="83">
        <v>5.7</v>
      </c>
      <c r="K75" s="83">
        <v>4731</v>
      </c>
      <c r="L75" s="83">
        <v>4731</v>
      </c>
      <c r="M75" s="83">
        <v>0</v>
      </c>
      <c r="N75" s="83">
        <v>0</v>
      </c>
      <c r="O75" s="82">
        <v>53123</v>
      </c>
      <c r="P75" s="84"/>
    </row>
    <row r="76" spans="1:16" customFormat="1" ht="37.5" x14ac:dyDescent="0.3">
      <c r="A76" s="79" t="s">
        <v>178</v>
      </c>
      <c r="B76" s="80">
        <v>24</v>
      </c>
      <c r="C76" s="80">
        <v>24.4</v>
      </c>
      <c r="D76" s="80">
        <v>6664.6</v>
      </c>
      <c r="E76" s="80">
        <v>6664.6</v>
      </c>
      <c r="F76" s="80">
        <v>0</v>
      </c>
      <c r="G76" s="80">
        <v>0</v>
      </c>
      <c r="H76" s="82">
        <v>17482</v>
      </c>
      <c r="I76" s="80">
        <v>24</v>
      </c>
      <c r="J76" s="83">
        <v>24.4</v>
      </c>
      <c r="K76" s="83">
        <v>6664.6</v>
      </c>
      <c r="L76" s="83">
        <v>6664.6</v>
      </c>
      <c r="M76" s="83">
        <v>0</v>
      </c>
      <c r="N76" s="83">
        <v>0</v>
      </c>
      <c r="O76" s="82">
        <v>17482</v>
      </c>
      <c r="P76" s="84"/>
    </row>
    <row r="77" spans="1:16" customFormat="1" ht="18.75" x14ac:dyDescent="0.3">
      <c r="A77" s="79" t="s">
        <v>77</v>
      </c>
      <c r="B77" s="80">
        <v>29</v>
      </c>
      <c r="C77" s="80">
        <v>27.2</v>
      </c>
      <c r="D77" s="80">
        <v>6909.1</v>
      </c>
      <c r="E77" s="80">
        <v>6909.1</v>
      </c>
      <c r="F77" s="80">
        <v>0</v>
      </c>
      <c r="G77" s="80">
        <v>0</v>
      </c>
      <c r="H77" s="82">
        <v>16258</v>
      </c>
      <c r="I77" s="80">
        <v>29</v>
      </c>
      <c r="J77" s="83">
        <v>27.2</v>
      </c>
      <c r="K77" s="83">
        <v>6909.1</v>
      </c>
      <c r="L77" s="83">
        <v>6909.1</v>
      </c>
      <c r="M77" s="83">
        <v>0</v>
      </c>
      <c r="N77" s="83">
        <v>0</v>
      </c>
      <c r="O77" s="82">
        <v>16258</v>
      </c>
      <c r="P77" s="84"/>
    </row>
    <row r="78" spans="1:16" customFormat="1" ht="18.75" x14ac:dyDescent="0.3">
      <c r="A78" s="87" t="s">
        <v>78</v>
      </c>
      <c r="B78" s="88">
        <v>59</v>
      </c>
      <c r="C78" s="87">
        <v>58.3</v>
      </c>
      <c r="D78" s="87">
        <v>19202</v>
      </c>
      <c r="E78" s="87">
        <v>19202</v>
      </c>
      <c r="F78" s="87">
        <v>0</v>
      </c>
      <c r="G78" s="87">
        <v>0</v>
      </c>
      <c r="H78" s="82">
        <v>21081</v>
      </c>
      <c r="I78" s="88">
        <v>59</v>
      </c>
      <c r="J78" s="89">
        <v>58.3</v>
      </c>
      <c r="K78" s="89">
        <v>19202</v>
      </c>
      <c r="L78" s="89">
        <v>19202</v>
      </c>
      <c r="M78" s="89">
        <v>0</v>
      </c>
      <c r="N78" s="89">
        <v>0</v>
      </c>
      <c r="O78" s="82">
        <v>21081</v>
      </c>
      <c r="P78" s="84"/>
    </row>
    <row r="80" spans="1:16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11811023622047245" top="0.35433070866141736" bottom="0.35433070866141736" header="0.31496062992125984" footer="0.31496062992125984"/>
  <pageSetup paperSize="9" scale="47" orientation="landscape" r:id="rId1"/>
  <rowBreaks count="2" manualBreakCount="2">
    <brk id="31" max="14" man="1"/>
    <brk id="40" max="16383" man="1"/>
  </rowBreaks>
  <colBreaks count="1" manualBreakCount="1">
    <brk id="15" max="7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49" zoomScale="65" zoomScaleNormal="100" zoomScaleSheetLayoutView="65" workbookViewId="0">
      <selection activeCell="J59" sqref="J59"/>
    </sheetView>
  </sheetViews>
  <sheetFormatPr defaultColWidth="14.85546875" defaultRowHeight="12" x14ac:dyDescent="0.2"/>
  <cols>
    <col min="1" max="1" width="35.140625" style="1" customWidth="1"/>
    <col min="2" max="4" width="14.85546875" style="1"/>
    <col min="5" max="5" width="24.140625" style="1" customWidth="1"/>
    <col min="6" max="6" width="23.140625" style="1" customWidth="1"/>
    <col min="7" max="7" width="18.28515625" style="1" customWidth="1"/>
    <col min="8" max="16" width="14.85546875" style="1"/>
    <col min="17" max="17" width="14.85546875" style="183"/>
    <col min="18" max="16384" width="14.85546875" style="1"/>
  </cols>
  <sheetData>
    <row r="1" spans="1:20" x14ac:dyDescent="0.2">
      <c r="H1" s="2"/>
      <c r="I1" s="2"/>
      <c r="J1" s="2"/>
      <c r="K1" s="3" t="s">
        <v>0</v>
      </c>
    </row>
    <row r="2" spans="1:20" ht="21.75" customHeight="1" x14ac:dyDescent="0.2">
      <c r="A2" s="444" t="s">
        <v>192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20" ht="36" customHeight="1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45"/>
      <c r="K3" s="424" t="s">
        <v>6</v>
      </c>
    </row>
    <row r="4" spans="1:20" ht="72" customHeight="1" x14ac:dyDescent="0.2">
      <c r="A4" s="5">
        <v>12</v>
      </c>
      <c r="B4" s="425"/>
      <c r="C4" s="427"/>
      <c r="D4" s="427"/>
      <c r="E4" s="425"/>
      <c r="F4" s="425"/>
      <c r="G4" s="425"/>
      <c r="H4" s="332" t="s">
        <v>7</v>
      </c>
      <c r="I4" s="332" t="s">
        <v>170</v>
      </c>
      <c r="J4" s="332" t="s">
        <v>8</v>
      </c>
      <c r="K4" s="425"/>
      <c r="M4" s="1" t="s">
        <v>174</v>
      </c>
      <c r="O4" s="6"/>
      <c r="P4" s="6"/>
      <c r="Q4" s="187"/>
    </row>
    <row r="5" spans="1:20" ht="32.25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15" x14ac:dyDescent="0.2">
      <c r="A6" s="9" t="s">
        <v>94</v>
      </c>
      <c r="B6" s="10">
        <v>1</v>
      </c>
      <c r="C6" s="11">
        <v>35.020000000000003</v>
      </c>
      <c r="D6" s="11">
        <v>35.020000000000003</v>
      </c>
      <c r="E6" s="12">
        <v>28.5</v>
      </c>
      <c r="F6" s="12">
        <v>28.5</v>
      </c>
      <c r="G6" s="13">
        <v>11003500</v>
      </c>
      <c r="H6" s="14">
        <v>6822000</v>
      </c>
      <c r="I6" s="14">
        <v>1981000</v>
      </c>
      <c r="J6" s="15">
        <v>2200500</v>
      </c>
      <c r="K6" s="16">
        <v>32174</v>
      </c>
      <c r="L6" s="17"/>
      <c r="M6" s="18">
        <v>20</v>
      </c>
      <c r="N6" s="18"/>
      <c r="O6" s="17"/>
      <c r="P6" s="17"/>
      <c r="Q6" s="188"/>
      <c r="R6" s="19"/>
      <c r="S6" s="19"/>
      <c r="T6" s="17"/>
    </row>
    <row r="7" spans="1:20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ht="21.75" customHeight="1" x14ac:dyDescent="0.2">
      <c r="A8" s="444" t="s">
        <v>194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</row>
    <row r="9" spans="1:20" ht="36" customHeight="1" x14ac:dyDescent="0.2">
      <c r="A9" s="4" t="s">
        <v>1</v>
      </c>
      <c r="B9" s="430" t="s">
        <v>12</v>
      </c>
      <c r="C9" s="431"/>
      <c r="D9" s="431"/>
      <c r="E9" s="431"/>
      <c r="F9" s="431"/>
      <c r="G9" s="446"/>
      <c r="H9" s="432" t="s">
        <v>13</v>
      </c>
      <c r="I9" s="433"/>
      <c r="J9" s="433"/>
      <c r="K9" s="433"/>
      <c r="L9" s="433"/>
      <c r="M9" s="434"/>
    </row>
    <row r="10" spans="1:20" ht="48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32" t="s">
        <v>18</v>
      </c>
      <c r="K10" s="25" t="s">
        <v>19</v>
      </c>
      <c r="L10" s="25" t="s">
        <v>20</v>
      </c>
      <c r="M10" s="25" t="s">
        <v>21</v>
      </c>
    </row>
    <row r="11" spans="1:20" ht="33" customHeight="1" x14ac:dyDescent="0.2">
      <c r="A11" s="25" t="s">
        <v>94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46.5" customHeight="1" x14ac:dyDescent="0.2">
      <c r="A12" s="30" t="s">
        <v>24</v>
      </c>
      <c r="B12" s="31">
        <v>19.27</v>
      </c>
      <c r="C12" s="31">
        <v>19.27</v>
      </c>
      <c r="D12" s="32">
        <v>14.3</v>
      </c>
      <c r="E12" s="32">
        <v>14.3</v>
      </c>
      <c r="F12" s="33">
        <v>6872500</v>
      </c>
      <c r="G12" s="33">
        <v>40050</v>
      </c>
      <c r="H12" s="34"/>
      <c r="I12" s="34"/>
      <c r="J12" s="34"/>
      <c r="K12" s="34"/>
      <c r="L12" s="34"/>
      <c r="M12" s="34"/>
    </row>
    <row r="13" spans="1:20" ht="38.25" customHeight="1" x14ac:dyDescent="0.2">
      <c r="A13" s="30" t="s">
        <v>25</v>
      </c>
      <c r="B13" s="35">
        <v>2.75</v>
      </c>
      <c r="C13" s="31">
        <v>2.75</v>
      </c>
      <c r="D13" s="36">
        <v>2</v>
      </c>
      <c r="E13" s="37">
        <v>2</v>
      </c>
      <c r="F13" s="38">
        <v>747900</v>
      </c>
      <c r="G13" s="39">
        <v>31163</v>
      </c>
      <c r="H13" s="40"/>
      <c r="I13" s="40"/>
      <c r="J13" s="41"/>
      <c r="K13" s="41"/>
      <c r="L13" s="41"/>
      <c r="M13" s="41"/>
    </row>
    <row r="14" spans="1:20" ht="50.25" customHeight="1" x14ac:dyDescent="0.2">
      <c r="A14" s="30" t="s">
        <v>26</v>
      </c>
      <c r="B14" s="35">
        <v>0</v>
      </c>
      <c r="C14" s="31">
        <v>0</v>
      </c>
      <c r="D14" s="36">
        <v>0</v>
      </c>
      <c r="E14" s="37">
        <v>0</v>
      </c>
      <c r="F14" s="38">
        <v>0</v>
      </c>
      <c r="G14" s="39" t="e">
        <v>#DIV/0!</v>
      </c>
      <c r="H14" s="40"/>
      <c r="I14" s="40"/>
      <c r="J14" s="41"/>
      <c r="K14" s="41"/>
      <c r="L14" s="41"/>
      <c r="M14" s="41"/>
    </row>
    <row r="15" spans="1:20" ht="15" x14ac:dyDescent="0.25">
      <c r="A15" s="322"/>
      <c r="B15" s="322"/>
      <c r="C15" s="322"/>
      <c r="D15" s="322"/>
      <c r="E15" s="322"/>
      <c r="F15" s="322"/>
      <c r="G15" s="322"/>
      <c r="H15" s="322"/>
      <c r="I15" s="322" t="s">
        <v>27</v>
      </c>
    </row>
    <row r="16" spans="1:20" ht="14.25" customHeight="1" x14ac:dyDescent="0.2">
      <c r="A16" s="357" t="s">
        <v>195</v>
      </c>
      <c r="B16" s="357"/>
      <c r="C16" s="357"/>
      <c r="D16" s="357"/>
      <c r="E16" s="357"/>
      <c r="F16" s="357"/>
      <c r="G16" s="357"/>
      <c r="H16" s="357"/>
      <c r="I16" s="357"/>
    </row>
    <row r="17" spans="1:20" ht="15" x14ac:dyDescent="0.25">
      <c r="A17" s="43"/>
      <c r="B17" s="322"/>
      <c r="C17" s="322"/>
      <c r="D17" s="322"/>
      <c r="E17" s="322"/>
      <c r="F17" s="322"/>
      <c r="G17" s="322"/>
      <c r="H17" s="322"/>
      <c r="I17" s="322"/>
    </row>
    <row r="18" spans="1:20" ht="36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60" x14ac:dyDescent="0.2">
      <c r="A19" s="5">
        <v>12</v>
      </c>
      <c r="B19" s="44" t="s">
        <v>196</v>
      </c>
      <c r="C19" s="44" t="s">
        <v>197</v>
      </c>
      <c r="D19" s="44" t="s">
        <v>198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</row>
    <row r="20" spans="1:20" ht="15" x14ac:dyDescent="0.25">
      <c r="A20" s="45" t="s">
        <v>94</v>
      </c>
      <c r="B20" s="46">
        <v>3</v>
      </c>
      <c r="C20" s="47">
        <v>1</v>
      </c>
      <c r="D20" s="48">
        <v>25</v>
      </c>
      <c r="E20" s="48">
        <v>29</v>
      </c>
      <c r="F20" s="47">
        <v>3</v>
      </c>
      <c r="G20" s="49"/>
      <c r="H20" s="50"/>
      <c r="I20" s="50">
        <v>3</v>
      </c>
    </row>
    <row r="22" spans="1:20" ht="1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18.75" customHeight="1" x14ac:dyDescent="0.2">
      <c r="A23" s="362" t="s">
        <v>32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ht="12" customHeight="1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x14ac:dyDescent="0.2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</row>
    <row r="26" spans="1:20" ht="15" customHeight="1" x14ac:dyDescent="0.2">
      <c r="A26" s="447" t="s">
        <v>34</v>
      </c>
      <c r="B26" s="450">
        <v>12</v>
      </c>
      <c r="C26" s="451" t="s">
        <v>199</v>
      </c>
      <c r="D26" s="452"/>
      <c r="E26" s="452"/>
      <c r="F26" s="453"/>
      <c r="G26" s="451" t="s">
        <v>35</v>
      </c>
      <c r="H26" s="452"/>
      <c r="I26" s="452"/>
      <c r="J26" s="453"/>
      <c r="K26" s="454" t="s">
        <v>200</v>
      </c>
      <c r="L26" s="455"/>
      <c r="M26" s="447" t="s">
        <v>36</v>
      </c>
      <c r="N26" s="447" t="s">
        <v>37</v>
      </c>
      <c r="O26" s="447" t="s">
        <v>38</v>
      </c>
    </row>
    <row r="27" spans="1:20" ht="12" customHeight="1" x14ac:dyDescent="0.2">
      <c r="A27" s="448"/>
      <c r="B27" s="448"/>
      <c r="C27" s="447" t="s">
        <v>39</v>
      </c>
      <c r="D27" s="447" t="s">
        <v>40</v>
      </c>
      <c r="E27" s="447" t="s">
        <v>41</v>
      </c>
      <c r="F27" s="447" t="s">
        <v>42</v>
      </c>
      <c r="G27" s="447" t="s">
        <v>39</v>
      </c>
      <c r="H27" s="447" t="s">
        <v>40</v>
      </c>
      <c r="I27" s="447" t="s">
        <v>41</v>
      </c>
      <c r="J27" s="447" t="s">
        <v>42</v>
      </c>
      <c r="K27" s="456"/>
      <c r="L27" s="457"/>
      <c r="M27" s="448"/>
      <c r="N27" s="448"/>
      <c r="O27" s="448"/>
    </row>
    <row r="28" spans="1:20" ht="15" x14ac:dyDescent="0.2">
      <c r="A28" s="449"/>
      <c r="B28" s="449"/>
      <c r="C28" s="449"/>
      <c r="D28" s="449"/>
      <c r="E28" s="449"/>
      <c r="F28" s="449"/>
      <c r="G28" s="449"/>
      <c r="H28" s="449"/>
      <c r="I28" s="449"/>
      <c r="J28" s="449"/>
      <c r="K28" s="323" t="s">
        <v>43</v>
      </c>
      <c r="L28" s="323" t="s">
        <v>44</v>
      </c>
      <c r="M28" s="449"/>
      <c r="N28" s="449"/>
      <c r="O28" s="449"/>
    </row>
    <row r="29" spans="1:20" ht="15" customHeight="1" x14ac:dyDescent="0.2">
      <c r="A29" s="369" t="s">
        <v>45</v>
      </c>
      <c r="B29" s="370"/>
      <c r="C29" s="180"/>
      <c r="D29" s="180"/>
      <c r="E29" s="180"/>
      <c r="F29" s="180"/>
      <c r="G29" s="180"/>
      <c r="H29" s="180"/>
      <c r="I29" s="180"/>
      <c r="J29" s="180"/>
      <c r="K29" s="55"/>
      <c r="L29" s="55"/>
      <c r="M29" s="56"/>
      <c r="N29" s="56"/>
      <c r="O29" s="56"/>
    </row>
    <row r="30" spans="1:20" ht="93.75" customHeight="1" x14ac:dyDescent="0.2">
      <c r="A30" s="323" t="s">
        <v>94</v>
      </c>
      <c r="B30" s="57"/>
      <c r="C30" s="149">
        <v>36.630000000000003</v>
      </c>
      <c r="D30" s="149">
        <v>36.630000000000003</v>
      </c>
      <c r="E30" s="149">
        <v>31</v>
      </c>
      <c r="F30" s="149">
        <v>0</v>
      </c>
      <c r="G30" s="59">
        <v>35.020000000000003</v>
      </c>
      <c r="H30" s="59">
        <v>35.020000000000003</v>
      </c>
      <c r="I30" s="60">
        <v>30</v>
      </c>
      <c r="J30" s="181">
        <v>0</v>
      </c>
      <c r="K30" s="181"/>
      <c r="L30" s="61"/>
      <c r="M30" s="62" t="s">
        <v>246</v>
      </c>
      <c r="N30" s="63" t="s">
        <v>245</v>
      </c>
      <c r="O30" s="58"/>
      <c r="P30" s="276"/>
      <c r="Q30" s="285"/>
      <c r="R30" s="276"/>
      <c r="S30" s="276"/>
      <c r="T30" s="276"/>
    </row>
    <row r="31" spans="1:20" ht="15.75" x14ac:dyDescent="0.25">
      <c r="A31"/>
      <c r="B31"/>
      <c r="C31"/>
      <c r="D31"/>
      <c r="E31" s="458" t="s">
        <v>46</v>
      </c>
      <c r="F31" s="458"/>
      <c r="G31" s="458"/>
    </row>
    <row r="32" spans="1:20" ht="55.5" customHeight="1" x14ac:dyDescent="0.2">
      <c r="A32" s="459" t="s">
        <v>47</v>
      </c>
      <c r="B32" s="459"/>
      <c r="C32" s="459"/>
      <c r="D32" s="459"/>
      <c r="E32" s="459"/>
      <c r="F32" s="459"/>
      <c r="G32" s="459"/>
      <c r="K32" s="1" t="s">
        <v>177</v>
      </c>
      <c r="M32" s="276">
        <v>1.61</v>
      </c>
      <c r="N32" s="277">
        <v>1</v>
      </c>
    </row>
    <row r="33" spans="1:17" x14ac:dyDescent="0.2">
      <c r="A33" s="426" t="s">
        <v>94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7" ht="132" customHeight="1" x14ac:dyDescent="0.2">
      <c r="A34" s="427"/>
      <c r="B34" s="427"/>
      <c r="C34" s="427"/>
      <c r="D34" s="427"/>
      <c r="E34" s="427"/>
      <c r="F34" s="427"/>
      <c r="G34" s="427"/>
    </row>
    <row r="35" spans="1:17" ht="22.5" customHeight="1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7" ht="15.75" x14ac:dyDescent="0.2">
      <c r="A36" s="327" t="s">
        <v>56</v>
      </c>
      <c r="B36" s="67">
        <v>1</v>
      </c>
      <c r="C36" s="329">
        <v>51233</v>
      </c>
      <c r="D36" s="327"/>
      <c r="E36" s="329">
        <v>30762</v>
      </c>
      <c r="F36" s="69">
        <v>1.7</v>
      </c>
      <c r="G36" s="69">
        <v>1.6</v>
      </c>
    </row>
    <row r="37" spans="1:17" ht="31.5" customHeight="1" x14ac:dyDescent="0.2">
      <c r="A37" s="327" t="s">
        <v>57</v>
      </c>
      <c r="B37" s="67">
        <v>1</v>
      </c>
      <c r="C37" s="327"/>
      <c r="D37" s="261">
        <v>50542</v>
      </c>
      <c r="E37" s="329">
        <v>30762</v>
      </c>
      <c r="F37" s="69">
        <v>1.6</v>
      </c>
      <c r="G37" s="69">
        <v>1.6</v>
      </c>
      <c r="H37" s="1">
        <v>606500</v>
      </c>
    </row>
    <row r="38" spans="1:17" ht="31.5" customHeight="1" x14ac:dyDescent="0.2">
      <c r="A38" s="327" t="s">
        <v>58</v>
      </c>
      <c r="B38" s="70"/>
      <c r="C38" s="327"/>
      <c r="D38" s="262"/>
      <c r="E38" s="329"/>
      <c r="F38" s="69"/>
      <c r="G38" s="69"/>
      <c r="H38" s="1">
        <v>0</v>
      </c>
    </row>
    <row r="39" spans="1:17" ht="31.5" customHeight="1" x14ac:dyDescent="0.2">
      <c r="A39" s="327" t="s">
        <v>59</v>
      </c>
      <c r="B39" s="70"/>
      <c r="C39" s="327"/>
      <c r="D39" s="262"/>
      <c r="E39" s="329"/>
      <c r="F39" s="69"/>
      <c r="G39" s="69"/>
      <c r="H39" s="1">
        <v>0</v>
      </c>
    </row>
    <row r="40" spans="1:17" ht="31.5" customHeight="1" x14ac:dyDescent="0.2">
      <c r="A40" s="327" t="s">
        <v>60</v>
      </c>
      <c r="B40" s="70"/>
      <c r="C40" s="327"/>
      <c r="D40" s="262"/>
      <c r="E40" s="329"/>
      <c r="F40" s="69"/>
      <c r="G40" s="69"/>
      <c r="H40" s="1">
        <v>0</v>
      </c>
    </row>
    <row r="41" spans="1:17" ht="48" customHeight="1" x14ac:dyDescent="0.3">
      <c r="A41" s="460" t="s">
        <v>172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</row>
    <row r="42" spans="1:17" customFormat="1" ht="15" customHeight="1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Q42" s="110"/>
    </row>
    <row r="43" spans="1:17" customFormat="1" ht="15" x14ac:dyDescent="0.25">
      <c r="Q43" s="110"/>
    </row>
    <row r="44" spans="1:17" s="72" customFormat="1" ht="15.75" customHeight="1" x14ac:dyDescent="0.25">
      <c r="A44" s="461" t="s">
        <v>94</v>
      </c>
      <c r="B44" s="464" t="s">
        <v>191</v>
      </c>
      <c r="C44" s="465"/>
      <c r="D44" s="465"/>
      <c r="E44" s="465"/>
      <c r="F44" s="465"/>
      <c r="G44" s="465"/>
      <c r="H44" s="466"/>
      <c r="I44" s="467">
        <v>12</v>
      </c>
      <c r="J44" s="465"/>
      <c r="K44" s="465"/>
      <c r="L44" s="465"/>
      <c r="M44" s="465"/>
      <c r="N44" s="465"/>
      <c r="O44" s="466"/>
      <c r="Q44" s="184"/>
    </row>
    <row r="45" spans="1:17" s="73" customFormat="1" ht="63.2" customHeight="1" x14ac:dyDescent="0.25">
      <c r="A45" s="462"/>
      <c r="B45" s="461" t="s">
        <v>63</v>
      </c>
      <c r="C45" s="461" t="s">
        <v>64</v>
      </c>
      <c r="D45" s="468" t="s">
        <v>65</v>
      </c>
      <c r="E45" s="469"/>
      <c r="F45" s="469"/>
      <c r="G45" s="470"/>
      <c r="H45" s="461" t="s">
        <v>66</v>
      </c>
      <c r="I45" s="461" t="s">
        <v>63</v>
      </c>
      <c r="J45" s="461" t="s">
        <v>64</v>
      </c>
      <c r="K45" s="468" t="s">
        <v>65</v>
      </c>
      <c r="L45" s="469"/>
      <c r="M45" s="469"/>
      <c r="N45" s="470"/>
      <c r="O45" s="461" t="s">
        <v>66</v>
      </c>
      <c r="Q45" s="185"/>
    </row>
    <row r="46" spans="1:17" s="73" customFormat="1" ht="27.75" customHeight="1" x14ac:dyDescent="0.25">
      <c r="A46" s="462"/>
      <c r="B46" s="462"/>
      <c r="C46" s="462"/>
      <c r="D46" s="461" t="s">
        <v>67</v>
      </c>
      <c r="E46" s="468" t="s">
        <v>68</v>
      </c>
      <c r="F46" s="469"/>
      <c r="G46" s="470"/>
      <c r="H46" s="462"/>
      <c r="I46" s="462"/>
      <c r="J46" s="462"/>
      <c r="K46" s="461" t="s">
        <v>67</v>
      </c>
      <c r="L46" s="468" t="s">
        <v>68</v>
      </c>
      <c r="M46" s="469"/>
      <c r="N46" s="470"/>
      <c r="O46" s="462"/>
      <c r="Q46" s="185"/>
    </row>
    <row r="47" spans="1:17" s="73" customFormat="1" ht="112.7" customHeight="1" x14ac:dyDescent="0.25">
      <c r="A47" s="463"/>
      <c r="B47" s="463"/>
      <c r="C47" s="463"/>
      <c r="D47" s="463"/>
      <c r="E47" s="325" t="s">
        <v>69</v>
      </c>
      <c r="F47" s="325" t="s">
        <v>70</v>
      </c>
      <c r="G47" s="325" t="s">
        <v>71</v>
      </c>
      <c r="H47" s="463"/>
      <c r="I47" s="463"/>
      <c r="J47" s="463"/>
      <c r="K47" s="463"/>
      <c r="L47" s="325" t="s">
        <v>69</v>
      </c>
      <c r="M47" s="325" t="s">
        <v>70</v>
      </c>
      <c r="N47" s="325" t="s">
        <v>71</v>
      </c>
      <c r="O47" s="463"/>
      <c r="Q47" s="185"/>
    </row>
    <row r="48" spans="1:17" s="77" customFormat="1" ht="36.75" customHeight="1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  <c r="Q48" s="186"/>
    </row>
    <row r="49" spans="1:17" customFormat="1" ht="20.25" x14ac:dyDescent="0.3">
      <c r="A49" s="385" t="s">
        <v>73</v>
      </c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4"/>
      <c r="P49" s="78"/>
      <c r="Q49" s="110"/>
    </row>
    <row r="50" spans="1:17" customFormat="1" ht="18.75" x14ac:dyDescent="0.3">
      <c r="A50" s="79" t="s">
        <v>74</v>
      </c>
      <c r="B50" s="80">
        <v>1</v>
      </c>
      <c r="C50" s="79">
        <v>1</v>
      </c>
      <c r="D50" s="81">
        <v>800.5</v>
      </c>
      <c r="E50" s="79">
        <v>800.5</v>
      </c>
      <c r="F50" s="81"/>
      <c r="G50" s="81"/>
      <c r="H50" s="82">
        <v>51235</v>
      </c>
      <c r="I50" s="80">
        <v>1</v>
      </c>
      <c r="J50" s="83">
        <v>1</v>
      </c>
      <c r="K50" s="83">
        <v>800.5</v>
      </c>
      <c r="L50" s="83">
        <v>800.5</v>
      </c>
      <c r="M50" s="83"/>
      <c r="N50" s="83"/>
      <c r="O50" s="82">
        <v>51235</v>
      </c>
      <c r="P50" s="182"/>
      <c r="Q50" s="110"/>
    </row>
    <row r="51" spans="1:17" customFormat="1" ht="37.5" x14ac:dyDescent="0.3">
      <c r="A51" s="79" t="s">
        <v>75</v>
      </c>
      <c r="B51" s="80">
        <v>1</v>
      </c>
      <c r="C51" s="79">
        <v>1</v>
      </c>
      <c r="D51" s="81">
        <v>789.7</v>
      </c>
      <c r="E51" s="79">
        <v>789.7</v>
      </c>
      <c r="F51" s="81"/>
      <c r="G51" s="81"/>
      <c r="H51" s="82">
        <v>50544</v>
      </c>
      <c r="I51" s="80">
        <v>1</v>
      </c>
      <c r="J51" s="83">
        <v>1</v>
      </c>
      <c r="K51" s="83">
        <v>789.7</v>
      </c>
      <c r="L51" s="83">
        <v>789.7</v>
      </c>
      <c r="M51" s="83"/>
      <c r="N51" s="83"/>
      <c r="O51" s="82">
        <v>50544</v>
      </c>
      <c r="P51" s="182"/>
      <c r="Q51" s="110"/>
    </row>
    <row r="52" spans="1:17" customFormat="1" ht="56.25" x14ac:dyDescent="0.3">
      <c r="A52" s="79" t="s">
        <v>178</v>
      </c>
      <c r="B52" s="85">
        <v>1</v>
      </c>
      <c r="C52" s="79">
        <v>0.5</v>
      </c>
      <c r="D52" s="81">
        <v>199.8</v>
      </c>
      <c r="E52" s="79">
        <v>199.8</v>
      </c>
      <c r="F52" s="81"/>
      <c r="G52" s="81"/>
      <c r="H52" s="82">
        <v>25576</v>
      </c>
      <c r="I52" s="85">
        <v>1</v>
      </c>
      <c r="J52" s="86">
        <v>0.5</v>
      </c>
      <c r="K52" s="83">
        <v>199.8</v>
      </c>
      <c r="L52" s="86">
        <v>199.8</v>
      </c>
      <c r="M52" s="83"/>
      <c r="N52" s="83"/>
      <c r="O52" s="82">
        <v>25576</v>
      </c>
      <c r="P52" s="182"/>
      <c r="Q52" s="110"/>
    </row>
    <row r="53" spans="1:17" customFormat="1" ht="18.75" x14ac:dyDescent="0.3">
      <c r="A53" s="79" t="s">
        <v>77</v>
      </c>
      <c r="B53" s="80">
        <v>5.75</v>
      </c>
      <c r="C53" s="79">
        <v>5.4</v>
      </c>
      <c r="D53" s="81">
        <v>1551.8</v>
      </c>
      <c r="E53" s="79">
        <v>1551.8</v>
      </c>
      <c r="F53" s="81"/>
      <c r="G53" s="81"/>
      <c r="H53" s="82">
        <v>18393</v>
      </c>
      <c r="I53" s="80">
        <v>5.75</v>
      </c>
      <c r="J53" s="80">
        <v>5.4</v>
      </c>
      <c r="K53" s="83">
        <v>1551.8</v>
      </c>
      <c r="L53" s="80">
        <v>1551.8</v>
      </c>
      <c r="M53" s="83"/>
      <c r="N53" s="83"/>
      <c r="O53" s="82">
        <v>18393</v>
      </c>
      <c r="P53" s="182"/>
      <c r="Q53" s="110"/>
    </row>
    <row r="54" spans="1:17" customFormat="1" ht="18.75" x14ac:dyDescent="0.3">
      <c r="A54" s="87" t="s">
        <v>78</v>
      </c>
      <c r="B54" s="88">
        <v>8.75</v>
      </c>
      <c r="C54" s="87">
        <v>7.9</v>
      </c>
      <c r="D54" s="87">
        <v>3341.8</v>
      </c>
      <c r="E54" s="87">
        <v>3341.8</v>
      </c>
      <c r="F54" s="87">
        <v>0</v>
      </c>
      <c r="G54" s="87">
        <v>0</v>
      </c>
      <c r="H54" s="82">
        <v>27075</v>
      </c>
      <c r="I54" s="88">
        <v>8.75</v>
      </c>
      <c r="J54" s="89">
        <v>7.9</v>
      </c>
      <c r="K54" s="89">
        <v>3341.8</v>
      </c>
      <c r="L54" s="89">
        <v>3341.8</v>
      </c>
      <c r="M54" s="89"/>
      <c r="N54" s="89"/>
      <c r="O54" s="82">
        <v>27075</v>
      </c>
      <c r="P54" s="182"/>
      <c r="Q54" s="110"/>
    </row>
    <row r="55" spans="1:17" customFormat="1" ht="20.25" x14ac:dyDescent="0.3">
      <c r="A55" s="441" t="s">
        <v>79</v>
      </c>
      <c r="B55" s="471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2"/>
      <c r="P55" s="90"/>
      <c r="Q55" s="110"/>
    </row>
    <row r="56" spans="1:17" customFormat="1" ht="18.75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182"/>
      <c r="Q56" s="110"/>
    </row>
    <row r="57" spans="1:17" customFormat="1" ht="37.5" x14ac:dyDescent="0.3">
      <c r="A57" s="79" t="s">
        <v>75</v>
      </c>
      <c r="B57" s="80">
        <v>0</v>
      </c>
      <c r="C57" s="79">
        <v>0</v>
      </c>
      <c r="D57" s="81">
        <v>0</v>
      </c>
      <c r="E57" s="79">
        <v>0</v>
      </c>
      <c r="F57" s="81"/>
      <c r="G57" s="81"/>
      <c r="H57" s="82" t="e">
        <v>#DIV/0!</v>
      </c>
      <c r="I57" s="80">
        <v>0</v>
      </c>
      <c r="J57" s="83">
        <v>0</v>
      </c>
      <c r="K57" s="83">
        <v>0</v>
      </c>
      <c r="L57" s="83">
        <v>0</v>
      </c>
      <c r="M57" s="83"/>
      <c r="N57" s="83"/>
      <c r="O57" s="82" t="e">
        <v>#DIV/0!</v>
      </c>
      <c r="P57" s="182"/>
      <c r="Q57" s="110"/>
    </row>
    <row r="58" spans="1:17" customFormat="1" ht="56.25" x14ac:dyDescent="0.3">
      <c r="A58" s="79" t="s">
        <v>178</v>
      </c>
      <c r="B58" s="85">
        <v>1.5</v>
      </c>
      <c r="C58" s="284">
        <v>1.8</v>
      </c>
      <c r="D58" s="81">
        <v>464.7</v>
      </c>
      <c r="E58" s="79">
        <v>464.7</v>
      </c>
      <c r="F58" s="81"/>
      <c r="G58" s="81"/>
      <c r="H58" s="82">
        <v>16524</v>
      </c>
      <c r="I58" s="85">
        <v>1.5</v>
      </c>
      <c r="J58" s="85">
        <v>1.8</v>
      </c>
      <c r="K58" s="83">
        <v>464.7</v>
      </c>
      <c r="L58" s="85">
        <v>464.7</v>
      </c>
      <c r="M58" s="83"/>
      <c r="N58" s="83"/>
      <c r="O58" s="82">
        <v>16996</v>
      </c>
      <c r="P58" s="182"/>
      <c r="Q58" s="110"/>
    </row>
    <row r="59" spans="1:17" customFormat="1" ht="18.75" x14ac:dyDescent="0.3">
      <c r="A59" s="79" t="s">
        <v>77</v>
      </c>
      <c r="B59" s="80">
        <v>2.75</v>
      </c>
      <c r="C59" s="79">
        <v>2.5</v>
      </c>
      <c r="D59" s="81">
        <v>598.29999999999995</v>
      </c>
      <c r="E59" s="79">
        <v>598.29999999999995</v>
      </c>
      <c r="F59" s="81"/>
      <c r="G59" s="81"/>
      <c r="H59" s="82">
        <v>15317</v>
      </c>
      <c r="I59" s="80">
        <v>2.75</v>
      </c>
      <c r="J59" s="80">
        <v>2.5</v>
      </c>
      <c r="K59" s="83">
        <v>598.29999999999995</v>
      </c>
      <c r="L59" s="80">
        <v>598.29999999999995</v>
      </c>
      <c r="M59" s="83"/>
      <c r="N59" s="83"/>
      <c r="O59" s="82">
        <v>15317</v>
      </c>
      <c r="P59" s="182"/>
      <c r="Q59" s="110"/>
    </row>
    <row r="60" spans="1:17" customFormat="1" ht="18.75" x14ac:dyDescent="0.3">
      <c r="A60" s="87" t="s">
        <v>78</v>
      </c>
      <c r="B60" s="88">
        <v>4.25</v>
      </c>
      <c r="C60" s="87">
        <v>4.3</v>
      </c>
      <c r="D60" s="87">
        <v>1063</v>
      </c>
      <c r="E60" s="87">
        <v>1063</v>
      </c>
      <c r="F60" s="87">
        <v>0</v>
      </c>
      <c r="G60" s="87">
        <v>0</v>
      </c>
      <c r="H60" s="82">
        <v>15822</v>
      </c>
      <c r="I60" s="88">
        <v>4.25</v>
      </c>
      <c r="J60" s="89">
        <v>4.3</v>
      </c>
      <c r="K60" s="89">
        <v>1063</v>
      </c>
      <c r="L60" s="89">
        <v>1063</v>
      </c>
      <c r="M60" s="89"/>
      <c r="N60" s="89"/>
      <c r="O60" s="82">
        <v>15822</v>
      </c>
      <c r="P60" s="182"/>
      <c r="Q60" s="110"/>
    </row>
    <row r="61" spans="1:17" customFormat="1" ht="20.25" x14ac:dyDescent="0.3">
      <c r="A61" s="441" t="s">
        <v>80</v>
      </c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2"/>
      <c r="P61" s="90"/>
      <c r="Q61" s="110"/>
    </row>
    <row r="62" spans="1:17" customFormat="1" ht="18.75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182"/>
      <c r="Q62" s="110"/>
    </row>
    <row r="63" spans="1:17" customFormat="1" ht="37.5" x14ac:dyDescent="0.3">
      <c r="A63" s="79" t="s">
        <v>75</v>
      </c>
      <c r="B63" s="80">
        <v>0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0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182"/>
      <c r="Q63" s="110"/>
    </row>
    <row r="64" spans="1:17" customFormat="1" ht="56.25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182"/>
      <c r="Q64" s="110"/>
    </row>
    <row r="65" spans="1:17" customFormat="1" ht="18.75" x14ac:dyDescent="0.3">
      <c r="A65" s="79" t="s">
        <v>77</v>
      </c>
      <c r="B65" s="80">
        <v>0</v>
      </c>
      <c r="C65" s="79">
        <v>0</v>
      </c>
      <c r="D65" s="81">
        <v>0</v>
      </c>
      <c r="E65" s="79">
        <v>0</v>
      </c>
      <c r="F65" s="81"/>
      <c r="G65" s="81"/>
      <c r="H65" s="82" t="e">
        <v>#DIV/0!</v>
      </c>
      <c r="I65" s="80">
        <v>0</v>
      </c>
      <c r="J65" s="80">
        <v>0</v>
      </c>
      <c r="K65" s="83">
        <v>0</v>
      </c>
      <c r="L65" s="80">
        <v>0</v>
      </c>
      <c r="M65" s="83"/>
      <c r="N65" s="83"/>
      <c r="O65" s="82" t="e">
        <v>#DIV/0!</v>
      </c>
      <c r="P65" s="182"/>
      <c r="Q65" s="110"/>
    </row>
    <row r="66" spans="1:17" customFormat="1" ht="18.75" x14ac:dyDescent="0.3">
      <c r="A66" s="87" t="s">
        <v>78</v>
      </c>
      <c r="B66" s="88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2" t="e">
        <v>#DIV/0!</v>
      </c>
      <c r="I66" s="88">
        <v>0</v>
      </c>
      <c r="J66" s="89">
        <v>0</v>
      </c>
      <c r="K66" s="89">
        <v>0</v>
      </c>
      <c r="L66" s="89">
        <v>0</v>
      </c>
      <c r="M66" s="89"/>
      <c r="N66" s="89"/>
      <c r="O66" s="82" t="e">
        <v>#DIV/0!</v>
      </c>
      <c r="P66" s="182"/>
      <c r="Q66" s="110"/>
    </row>
    <row r="67" spans="1:17" customFormat="1" ht="20.25" x14ac:dyDescent="0.3">
      <c r="A67" s="441" t="s">
        <v>81</v>
      </c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2"/>
      <c r="P67" s="90"/>
      <c r="Q67" s="110"/>
    </row>
    <row r="68" spans="1:17" customFormat="1" ht="18.75" x14ac:dyDescent="0.3">
      <c r="A68" s="79" t="s">
        <v>74</v>
      </c>
      <c r="B68" s="80">
        <v>0</v>
      </c>
      <c r="C68" s="79">
        <v>0</v>
      </c>
      <c r="D68" s="81">
        <v>0</v>
      </c>
      <c r="E68" s="79">
        <v>0</v>
      </c>
      <c r="F68" s="81"/>
      <c r="G68" s="81"/>
      <c r="H68" s="82" t="e">
        <v>#DIV/0!</v>
      </c>
      <c r="I68" s="80">
        <v>0</v>
      </c>
      <c r="J68" s="83">
        <v>0</v>
      </c>
      <c r="K68" s="83">
        <v>0</v>
      </c>
      <c r="L68" s="83">
        <v>0</v>
      </c>
      <c r="M68" s="83"/>
      <c r="N68" s="83"/>
      <c r="O68" s="82" t="e">
        <v>#DIV/0!</v>
      </c>
      <c r="P68" s="182"/>
      <c r="Q68" s="110"/>
    </row>
    <row r="69" spans="1:17" customFormat="1" ht="37.5" x14ac:dyDescent="0.3">
      <c r="A69" s="79" t="s">
        <v>75</v>
      </c>
      <c r="B69" s="80">
        <v>0</v>
      </c>
      <c r="C69" s="79">
        <v>0</v>
      </c>
      <c r="D69" s="81">
        <v>0</v>
      </c>
      <c r="E69" s="79">
        <v>0</v>
      </c>
      <c r="F69" s="81"/>
      <c r="G69" s="81"/>
      <c r="H69" s="82" t="e">
        <v>#DIV/0!</v>
      </c>
      <c r="I69" s="80">
        <v>0</v>
      </c>
      <c r="J69" s="83">
        <v>0</v>
      </c>
      <c r="K69" s="83">
        <v>0</v>
      </c>
      <c r="L69" s="83">
        <v>0</v>
      </c>
      <c r="M69" s="83"/>
      <c r="N69" s="83"/>
      <c r="O69" s="82" t="e">
        <v>#DIV/0!</v>
      </c>
      <c r="P69" s="182"/>
      <c r="Q69" s="110"/>
    </row>
    <row r="70" spans="1:17" customFormat="1" ht="56.25" x14ac:dyDescent="0.3">
      <c r="A70" s="79" t="s">
        <v>178</v>
      </c>
      <c r="B70" s="80">
        <v>0</v>
      </c>
      <c r="C70" s="79">
        <v>0</v>
      </c>
      <c r="D70" s="81">
        <v>0</v>
      </c>
      <c r="E70" s="79">
        <v>0</v>
      </c>
      <c r="F70" s="81"/>
      <c r="G70" s="81"/>
      <c r="H70" s="82" t="e">
        <v>#DIV/0!</v>
      </c>
      <c r="I70" s="85"/>
      <c r="J70" s="85"/>
      <c r="K70" s="83">
        <v>0</v>
      </c>
      <c r="L70" s="85"/>
      <c r="M70" s="83"/>
      <c r="N70" s="83"/>
      <c r="O70" s="82" t="e">
        <v>#DIV/0!</v>
      </c>
      <c r="P70" s="182"/>
      <c r="Q70" s="110"/>
    </row>
    <row r="71" spans="1:17" customFormat="1" ht="18.75" x14ac:dyDescent="0.3">
      <c r="A71" s="79" t="s">
        <v>77</v>
      </c>
      <c r="B71" s="80">
        <v>0</v>
      </c>
      <c r="C71" s="79">
        <v>0</v>
      </c>
      <c r="D71" s="81">
        <v>0</v>
      </c>
      <c r="E71" s="79">
        <v>0</v>
      </c>
      <c r="F71" s="81"/>
      <c r="G71" s="81"/>
      <c r="H71" s="82" t="e">
        <v>#DIV/0!</v>
      </c>
      <c r="I71" s="80">
        <v>0</v>
      </c>
      <c r="J71" s="80">
        <v>0</v>
      </c>
      <c r="K71" s="83">
        <v>0</v>
      </c>
      <c r="L71" s="80">
        <v>0</v>
      </c>
      <c r="M71" s="83"/>
      <c r="N71" s="83"/>
      <c r="O71" s="82" t="e">
        <v>#DIV/0!</v>
      </c>
      <c r="P71" s="182"/>
      <c r="Q71" s="110"/>
    </row>
    <row r="72" spans="1:17" customFormat="1" ht="18.75" x14ac:dyDescent="0.3">
      <c r="A72" s="87" t="s">
        <v>78</v>
      </c>
      <c r="B72" s="88">
        <v>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2" t="e">
        <v>#DIV/0!</v>
      </c>
      <c r="I72" s="88">
        <v>0</v>
      </c>
      <c r="J72" s="89">
        <v>0</v>
      </c>
      <c r="K72" s="89">
        <v>0</v>
      </c>
      <c r="L72" s="89">
        <v>0</v>
      </c>
      <c r="M72" s="89"/>
      <c r="N72" s="89"/>
      <c r="O72" s="82" t="e">
        <v>#DIV/0!</v>
      </c>
      <c r="P72" s="182"/>
      <c r="Q72" s="110"/>
    </row>
    <row r="73" spans="1:17" customFormat="1" ht="20.25" x14ac:dyDescent="0.3">
      <c r="A73" s="441" t="s">
        <v>82</v>
      </c>
      <c r="B73" s="471"/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2"/>
      <c r="P73" s="90"/>
      <c r="Q73" s="110"/>
    </row>
    <row r="74" spans="1:17" customFormat="1" ht="18.75" x14ac:dyDescent="0.3">
      <c r="A74" s="79" t="s">
        <v>74</v>
      </c>
      <c r="B74" s="80">
        <v>1</v>
      </c>
      <c r="C74" s="80">
        <v>1</v>
      </c>
      <c r="D74" s="80">
        <v>800.5</v>
      </c>
      <c r="E74" s="80">
        <v>800.5</v>
      </c>
      <c r="F74" s="80">
        <v>0</v>
      </c>
      <c r="G74" s="80">
        <v>0</v>
      </c>
      <c r="H74" s="82">
        <v>51235</v>
      </c>
      <c r="I74" s="80">
        <v>1</v>
      </c>
      <c r="J74" s="83">
        <v>1</v>
      </c>
      <c r="K74" s="83">
        <v>800.5</v>
      </c>
      <c r="L74" s="83">
        <v>800.5</v>
      </c>
      <c r="M74" s="83">
        <v>0</v>
      </c>
      <c r="N74" s="83">
        <v>0</v>
      </c>
      <c r="O74" s="82">
        <v>51235</v>
      </c>
      <c r="P74" s="182"/>
      <c r="Q74" s="110"/>
    </row>
    <row r="75" spans="1:17" customFormat="1" ht="37.5" x14ac:dyDescent="0.3">
      <c r="A75" s="79" t="s">
        <v>75</v>
      </c>
      <c r="B75" s="80">
        <v>1</v>
      </c>
      <c r="C75" s="80">
        <v>1</v>
      </c>
      <c r="D75" s="80">
        <v>789.7</v>
      </c>
      <c r="E75" s="80">
        <v>789.7</v>
      </c>
      <c r="F75" s="80">
        <v>0</v>
      </c>
      <c r="G75" s="80">
        <v>0</v>
      </c>
      <c r="H75" s="82">
        <v>50544</v>
      </c>
      <c r="I75" s="80">
        <v>1</v>
      </c>
      <c r="J75" s="83">
        <v>1</v>
      </c>
      <c r="K75" s="83">
        <v>789.7</v>
      </c>
      <c r="L75" s="83">
        <v>789.7</v>
      </c>
      <c r="M75" s="83">
        <v>0</v>
      </c>
      <c r="N75" s="83">
        <v>0</v>
      </c>
      <c r="O75" s="82">
        <v>50544</v>
      </c>
      <c r="P75" s="182"/>
      <c r="Q75" s="110"/>
    </row>
    <row r="76" spans="1:17" customFormat="1" ht="56.25" x14ac:dyDescent="0.3">
      <c r="A76" s="79" t="s">
        <v>178</v>
      </c>
      <c r="B76" s="80">
        <v>2.5</v>
      </c>
      <c r="C76" s="80">
        <v>2.2999999999999998</v>
      </c>
      <c r="D76" s="80">
        <v>664.5</v>
      </c>
      <c r="E76" s="80">
        <v>664.5</v>
      </c>
      <c r="F76" s="80">
        <v>0</v>
      </c>
      <c r="G76" s="80">
        <v>0</v>
      </c>
      <c r="H76" s="82">
        <v>18492</v>
      </c>
      <c r="I76" s="80">
        <v>2.5</v>
      </c>
      <c r="J76" s="83">
        <v>2.2999999999999998</v>
      </c>
      <c r="K76" s="83">
        <v>664.5</v>
      </c>
      <c r="L76" s="83">
        <v>664.5</v>
      </c>
      <c r="M76" s="83">
        <v>0</v>
      </c>
      <c r="N76" s="83">
        <v>0</v>
      </c>
      <c r="O76" s="82">
        <v>18492</v>
      </c>
      <c r="P76" s="182"/>
      <c r="Q76" s="110"/>
    </row>
    <row r="77" spans="1:17" customFormat="1" ht="18.75" x14ac:dyDescent="0.3">
      <c r="A77" s="79" t="s">
        <v>77</v>
      </c>
      <c r="B77" s="80">
        <v>8.5</v>
      </c>
      <c r="C77" s="80">
        <v>7.9</v>
      </c>
      <c r="D77" s="80">
        <v>2150.1</v>
      </c>
      <c r="E77" s="80">
        <v>2150.1</v>
      </c>
      <c r="F77" s="80">
        <v>0</v>
      </c>
      <c r="G77" s="80">
        <v>0</v>
      </c>
      <c r="H77" s="82">
        <v>17420</v>
      </c>
      <c r="I77" s="80">
        <v>8.5</v>
      </c>
      <c r="J77" s="83">
        <v>7.9</v>
      </c>
      <c r="K77" s="83">
        <v>2150.1</v>
      </c>
      <c r="L77" s="83">
        <v>2150.1</v>
      </c>
      <c r="M77" s="83">
        <v>0</v>
      </c>
      <c r="N77" s="83">
        <v>0</v>
      </c>
      <c r="O77" s="82">
        <v>17420</v>
      </c>
      <c r="P77" s="182"/>
      <c r="Q77" s="110"/>
    </row>
    <row r="78" spans="1:17" customFormat="1" ht="18.75" x14ac:dyDescent="0.3">
      <c r="A78" s="87" t="s">
        <v>78</v>
      </c>
      <c r="B78" s="88">
        <v>13</v>
      </c>
      <c r="C78" s="87">
        <v>12.2</v>
      </c>
      <c r="D78" s="87">
        <v>4404.8</v>
      </c>
      <c r="E78" s="87">
        <v>4404.8</v>
      </c>
      <c r="F78" s="87">
        <v>0</v>
      </c>
      <c r="G78" s="87">
        <v>0</v>
      </c>
      <c r="H78" s="82">
        <v>23109</v>
      </c>
      <c r="I78" s="88">
        <v>13</v>
      </c>
      <c r="J78" s="89">
        <v>12.2</v>
      </c>
      <c r="K78" s="89">
        <v>4404.8</v>
      </c>
      <c r="L78" s="89">
        <v>4404.8</v>
      </c>
      <c r="M78" s="89">
        <v>0</v>
      </c>
      <c r="N78" s="89">
        <v>0</v>
      </c>
      <c r="O78" s="82">
        <v>23109</v>
      </c>
      <c r="P78" s="182"/>
      <c r="Q78" s="110"/>
    </row>
    <row r="79" spans="1:17" x14ac:dyDescent="0.2">
      <c r="Q79" s="1"/>
    </row>
    <row r="80" spans="1:17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11811023622047245" top="0.35433070866141736" bottom="0.35433070866141736" header="0.31496062992125984" footer="0.31496062992125984"/>
  <pageSetup paperSize="9" scale="42" orientation="landscape" r:id="rId1"/>
  <rowBreaks count="1" manualBreakCount="1">
    <brk id="40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19" zoomScale="65" zoomScaleNormal="100" zoomScaleSheetLayoutView="65" workbookViewId="0">
      <selection activeCell="K30" sqref="K30"/>
    </sheetView>
  </sheetViews>
  <sheetFormatPr defaultColWidth="14.85546875" defaultRowHeight="12" x14ac:dyDescent="0.2"/>
  <cols>
    <col min="1" max="1" width="30.7109375" style="1" customWidth="1"/>
    <col min="2" max="3" width="14.85546875" style="1"/>
    <col min="4" max="4" width="24.7109375" style="1" customWidth="1"/>
    <col min="5" max="5" width="27.5703125" style="1" customWidth="1"/>
    <col min="6" max="7" width="29.85546875" style="1" customWidth="1"/>
    <col min="8" max="16" width="14.85546875" style="1"/>
    <col min="17" max="17" width="14.85546875" style="183"/>
    <col min="18" max="16384" width="14.85546875" style="1"/>
  </cols>
  <sheetData>
    <row r="1" spans="1:20" x14ac:dyDescent="0.2">
      <c r="H1" s="2"/>
      <c r="I1" s="2"/>
      <c r="J1" s="2"/>
      <c r="K1" s="3" t="s">
        <v>0</v>
      </c>
    </row>
    <row r="2" spans="1:20" ht="21.75" customHeight="1" x14ac:dyDescent="0.2">
      <c r="A2" s="423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20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29"/>
      <c r="K3" s="424" t="s">
        <v>6</v>
      </c>
    </row>
    <row r="4" spans="1:20" ht="85.5" customHeight="1" x14ac:dyDescent="0.2">
      <c r="A4" s="5">
        <v>12</v>
      </c>
      <c r="B4" s="425"/>
      <c r="C4" s="427"/>
      <c r="D4" s="427"/>
      <c r="E4" s="425"/>
      <c r="F4" s="425"/>
      <c r="G4" s="425"/>
      <c r="H4" s="316" t="s">
        <v>7</v>
      </c>
      <c r="I4" s="316" t="s">
        <v>170</v>
      </c>
      <c r="J4" s="316" t="s">
        <v>8</v>
      </c>
      <c r="K4" s="425"/>
      <c r="M4" s="1" t="s">
        <v>174</v>
      </c>
      <c r="O4" s="6"/>
      <c r="P4" s="6"/>
      <c r="Q4" s="187"/>
    </row>
    <row r="5" spans="1:20" ht="32.25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15" x14ac:dyDescent="0.2">
      <c r="A6" s="9" t="s">
        <v>203</v>
      </c>
      <c r="B6" s="10">
        <v>1</v>
      </c>
      <c r="C6" s="11">
        <v>28.54</v>
      </c>
      <c r="D6" s="11">
        <v>28.54</v>
      </c>
      <c r="E6" s="12">
        <v>20.100000000000001</v>
      </c>
      <c r="F6" s="12">
        <v>19.8</v>
      </c>
      <c r="G6" s="13">
        <v>9039500</v>
      </c>
      <c r="H6" s="14">
        <v>7071772</v>
      </c>
      <c r="I6" s="14">
        <v>345618</v>
      </c>
      <c r="J6" s="15">
        <v>1622110</v>
      </c>
      <c r="K6" s="16">
        <v>38045</v>
      </c>
      <c r="L6" s="17"/>
      <c r="M6" s="18">
        <v>17.899999999999999</v>
      </c>
      <c r="N6" s="18"/>
      <c r="O6" s="17"/>
      <c r="P6" s="17"/>
      <c r="Q6" s="188"/>
      <c r="R6" s="19"/>
      <c r="S6" s="19"/>
      <c r="T6" s="17"/>
    </row>
    <row r="7" spans="1:20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ht="21.75" customHeight="1" x14ac:dyDescent="0.2">
      <c r="A8" s="423" t="s">
        <v>194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20" x14ac:dyDescent="0.2">
      <c r="A9" s="4" t="s">
        <v>1</v>
      </c>
      <c r="B9" s="430" t="s">
        <v>12</v>
      </c>
      <c r="C9" s="431"/>
      <c r="D9" s="431"/>
      <c r="E9" s="431"/>
      <c r="F9" s="431"/>
      <c r="G9" s="431"/>
      <c r="H9" s="432" t="s">
        <v>13</v>
      </c>
      <c r="I9" s="433"/>
      <c r="J9" s="433"/>
      <c r="K9" s="433"/>
      <c r="L9" s="433"/>
      <c r="M9" s="434"/>
    </row>
    <row r="10" spans="1:20" ht="102.75" customHeight="1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16" t="s">
        <v>18</v>
      </c>
      <c r="K10" s="25" t="s">
        <v>19</v>
      </c>
      <c r="L10" s="25" t="s">
        <v>20</v>
      </c>
      <c r="M10" s="25" t="s">
        <v>21</v>
      </c>
    </row>
    <row r="11" spans="1:20" ht="33" customHeight="1" x14ac:dyDescent="0.2">
      <c r="A11" s="25" t="s">
        <v>203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46.5" customHeight="1" x14ac:dyDescent="0.2">
      <c r="A12" s="30" t="s">
        <v>24</v>
      </c>
      <c r="B12" s="31">
        <v>17.09</v>
      </c>
      <c r="C12" s="31">
        <v>17.09</v>
      </c>
      <c r="D12" s="32">
        <v>10</v>
      </c>
      <c r="E12" s="32">
        <v>10</v>
      </c>
      <c r="F12" s="33">
        <v>5793900</v>
      </c>
      <c r="G12" s="33">
        <v>48283</v>
      </c>
      <c r="H12" s="34"/>
      <c r="I12" s="34"/>
      <c r="J12" s="34"/>
      <c r="K12" s="34"/>
      <c r="L12" s="34"/>
      <c r="M12" s="34"/>
    </row>
    <row r="13" spans="1:20" ht="38.25" customHeight="1" x14ac:dyDescent="0.2">
      <c r="A13" s="30" t="s">
        <v>25</v>
      </c>
      <c r="B13" s="35">
        <v>1.65</v>
      </c>
      <c r="C13" s="31">
        <v>1.65</v>
      </c>
      <c r="D13" s="36">
        <v>1.8</v>
      </c>
      <c r="E13" s="37">
        <v>1.8</v>
      </c>
      <c r="F13" s="38">
        <v>656100</v>
      </c>
      <c r="G13" s="39">
        <v>30375</v>
      </c>
      <c r="H13" s="40"/>
      <c r="I13" s="40"/>
      <c r="J13" s="41"/>
      <c r="K13" s="41"/>
      <c r="L13" s="41"/>
      <c r="M13" s="41"/>
    </row>
    <row r="14" spans="1:20" ht="50.25" customHeight="1" x14ac:dyDescent="0.2">
      <c r="A14" s="30" t="s">
        <v>26</v>
      </c>
      <c r="B14" s="35">
        <v>0</v>
      </c>
      <c r="C14" s="31">
        <v>0</v>
      </c>
      <c r="D14" s="36">
        <v>0</v>
      </c>
      <c r="E14" s="37">
        <v>0</v>
      </c>
      <c r="F14" s="38">
        <v>0</v>
      </c>
      <c r="G14" s="39" t="e">
        <v>#DIV/0!</v>
      </c>
      <c r="H14" s="40"/>
      <c r="I14" s="40"/>
      <c r="J14" s="41"/>
      <c r="K14" s="41"/>
      <c r="L14" s="41"/>
      <c r="M14" s="41"/>
    </row>
    <row r="15" spans="1:20" ht="15" x14ac:dyDescent="0.25">
      <c r="A15" s="310"/>
      <c r="B15" s="310"/>
      <c r="C15" s="310"/>
      <c r="D15" s="310"/>
      <c r="E15" s="310"/>
      <c r="F15" s="310"/>
      <c r="G15" s="310"/>
      <c r="H15" s="310"/>
      <c r="I15" s="310" t="s">
        <v>27</v>
      </c>
    </row>
    <row r="16" spans="1:20" ht="14.25" x14ac:dyDescent="0.2">
      <c r="A16" s="357" t="s">
        <v>195</v>
      </c>
      <c r="B16" s="356"/>
      <c r="C16" s="356"/>
      <c r="D16" s="356"/>
      <c r="E16" s="356"/>
      <c r="F16" s="356"/>
      <c r="G16" s="356"/>
      <c r="H16" s="356"/>
      <c r="I16" s="356"/>
    </row>
    <row r="17" spans="1:20" ht="15" x14ac:dyDescent="0.25">
      <c r="A17" s="43"/>
      <c r="B17" s="310"/>
      <c r="C17" s="310"/>
      <c r="D17" s="310"/>
      <c r="E17" s="310"/>
      <c r="F17" s="310"/>
      <c r="G17" s="310"/>
      <c r="H17" s="310"/>
      <c r="I17" s="310"/>
    </row>
    <row r="18" spans="1:20" ht="43.5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60" x14ac:dyDescent="0.2">
      <c r="A19" s="5">
        <v>12</v>
      </c>
      <c r="B19" s="44" t="s">
        <v>196</v>
      </c>
      <c r="C19" s="44" t="s">
        <v>197</v>
      </c>
      <c r="D19" s="44" t="s">
        <v>198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</row>
    <row r="20" spans="1:20" ht="15" x14ac:dyDescent="0.25">
      <c r="A20" s="45" t="s">
        <v>203</v>
      </c>
      <c r="B20" s="46">
        <v>3</v>
      </c>
      <c r="C20" s="47">
        <v>0</v>
      </c>
      <c r="D20" s="48">
        <v>17</v>
      </c>
      <c r="E20" s="48">
        <v>20</v>
      </c>
      <c r="F20" s="47">
        <v>3</v>
      </c>
      <c r="G20" s="49"/>
      <c r="H20" s="50"/>
      <c r="I20" s="50">
        <v>3</v>
      </c>
    </row>
    <row r="22" spans="1:20" ht="1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18.75" x14ac:dyDescent="0.2">
      <c r="A23" s="362" t="s">
        <v>32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x14ac:dyDescent="0.2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</row>
    <row r="26" spans="1:20" ht="15" x14ac:dyDescent="0.2">
      <c r="A26" s="366" t="s">
        <v>34</v>
      </c>
      <c r="B26" s="438">
        <v>12</v>
      </c>
      <c r="C26" s="366" t="s">
        <v>199</v>
      </c>
      <c r="D26" s="366"/>
      <c r="E26" s="366"/>
      <c r="F26" s="366"/>
      <c r="G26" s="366" t="s">
        <v>35</v>
      </c>
      <c r="H26" s="366"/>
      <c r="I26" s="366"/>
      <c r="J26" s="366"/>
      <c r="K26" s="366" t="s">
        <v>200</v>
      </c>
      <c r="L26" s="366"/>
      <c r="M26" s="366" t="s">
        <v>36</v>
      </c>
      <c r="N26" s="366" t="s">
        <v>37</v>
      </c>
      <c r="O26" s="366" t="s">
        <v>38</v>
      </c>
    </row>
    <row r="27" spans="1:20" x14ac:dyDescent="0.2">
      <c r="A27" s="366"/>
      <c r="B27" s="366"/>
      <c r="C27" s="366" t="s">
        <v>39</v>
      </c>
      <c r="D27" s="366" t="s">
        <v>40</v>
      </c>
      <c r="E27" s="366" t="s">
        <v>41</v>
      </c>
      <c r="F27" s="366" t="s">
        <v>42</v>
      </c>
      <c r="G27" s="366" t="s">
        <v>39</v>
      </c>
      <c r="H27" s="366" t="s">
        <v>40</v>
      </c>
      <c r="I27" s="366" t="s">
        <v>41</v>
      </c>
      <c r="J27" s="366" t="s">
        <v>42</v>
      </c>
      <c r="K27" s="366"/>
      <c r="L27" s="366"/>
      <c r="M27" s="366"/>
      <c r="N27" s="366"/>
      <c r="O27" s="366"/>
    </row>
    <row r="28" spans="1:20" ht="49.5" customHeight="1" x14ac:dyDescent="0.2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12" t="s">
        <v>43</v>
      </c>
      <c r="L28" s="312" t="s">
        <v>44</v>
      </c>
      <c r="M28" s="366"/>
      <c r="N28" s="366"/>
      <c r="O28" s="366"/>
    </row>
    <row r="29" spans="1:20" ht="15" x14ac:dyDescent="0.2">
      <c r="A29" s="369" t="s">
        <v>45</v>
      </c>
      <c r="B29" s="370"/>
      <c r="C29" s="180"/>
      <c r="D29" s="180"/>
      <c r="E29" s="180"/>
      <c r="F29" s="180"/>
      <c r="G29" s="180"/>
      <c r="H29" s="180"/>
      <c r="I29" s="180"/>
      <c r="J29" s="180"/>
      <c r="K29" s="55"/>
      <c r="L29" s="55"/>
      <c r="M29" s="56"/>
      <c r="N29" s="56"/>
      <c r="O29" s="56"/>
    </row>
    <row r="30" spans="1:20" ht="174.75" customHeight="1" x14ac:dyDescent="0.2">
      <c r="A30" s="312" t="s">
        <v>203</v>
      </c>
      <c r="B30" s="57"/>
      <c r="C30" s="149">
        <v>29.67</v>
      </c>
      <c r="D30" s="149">
        <v>29.67</v>
      </c>
      <c r="E30" s="149">
        <v>21</v>
      </c>
      <c r="F30" s="149">
        <v>0</v>
      </c>
      <c r="G30" s="59">
        <v>28.54</v>
      </c>
      <c r="H30" s="59">
        <v>28.54</v>
      </c>
      <c r="I30" s="60">
        <v>21</v>
      </c>
      <c r="J30" s="181">
        <v>0</v>
      </c>
      <c r="K30" s="181"/>
      <c r="L30" s="61"/>
      <c r="M30" s="282" t="s">
        <v>225</v>
      </c>
      <c r="N30" s="282" t="s">
        <v>226</v>
      </c>
      <c r="O30" s="58"/>
      <c r="P30" s="276"/>
      <c r="Q30" s="285"/>
      <c r="R30" s="276"/>
      <c r="S30" s="276"/>
      <c r="T30" s="276"/>
    </row>
    <row r="31" spans="1:20" ht="15.75" x14ac:dyDescent="0.25">
      <c r="A31"/>
      <c r="B31"/>
      <c r="C31"/>
      <c r="D31"/>
      <c r="E31" s="376" t="s">
        <v>46</v>
      </c>
      <c r="F31" s="376"/>
      <c r="G31" s="376"/>
    </row>
    <row r="32" spans="1:20" ht="55.5" customHeight="1" x14ac:dyDescent="0.2">
      <c r="A32" s="377" t="s">
        <v>47</v>
      </c>
      <c r="B32" s="377"/>
      <c r="C32" s="377"/>
      <c r="D32" s="377"/>
      <c r="E32" s="377"/>
      <c r="F32" s="377"/>
      <c r="G32" s="377"/>
      <c r="K32" s="1" t="s">
        <v>177</v>
      </c>
      <c r="M32" s="276">
        <v>1.1299999999999999</v>
      </c>
      <c r="N32" s="277">
        <v>0</v>
      </c>
    </row>
    <row r="33" spans="1:17" x14ac:dyDescent="0.2">
      <c r="A33" s="426" t="s">
        <v>203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7" ht="141" customHeight="1" x14ac:dyDescent="0.2">
      <c r="A34" s="427"/>
      <c r="B34" s="427"/>
      <c r="C34" s="427"/>
      <c r="D34" s="427"/>
      <c r="E34" s="427"/>
      <c r="F34" s="427"/>
      <c r="G34" s="427"/>
    </row>
    <row r="35" spans="1:17" ht="22.5" customHeight="1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7" ht="15.75" x14ac:dyDescent="0.2">
      <c r="A36" s="314" t="s">
        <v>56</v>
      </c>
      <c r="B36" s="67">
        <v>0.7</v>
      </c>
      <c r="C36" s="315">
        <v>49274</v>
      </c>
      <c r="D36" s="314"/>
      <c r="E36" s="315">
        <v>36414</v>
      </c>
      <c r="F36" s="69">
        <v>1.4</v>
      </c>
      <c r="G36" s="69">
        <v>0</v>
      </c>
    </row>
    <row r="37" spans="1:17" ht="15.75" x14ac:dyDescent="0.2">
      <c r="A37" s="314" t="s">
        <v>57</v>
      </c>
      <c r="B37" s="67">
        <v>1</v>
      </c>
      <c r="C37" s="314"/>
      <c r="D37" s="261">
        <v>48775</v>
      </c>
      <c r="E37" s="315">
        <v>36414</v>
      </c>
      <c r="F37" s="69">
        <v>0</v>
      </c>
      <c r="G37" s="69">
        <v>1.3</v>
      </c>
      <c r="H37" s="1">
        <v>585300</v>
      </c>
    </row>
    <row r="38" spans="1:17" ht="15.75" x14ac:dyDescent="0.2">
      <c r="A38" s="314" t="s">
        <v>58</v>
      </c>
      <c r="B38" s="70"/>
      <c r="C38" s="314"/>
      <c r="D38" s="262"/>
      <c r="E38" s="315">
        <v>36414</v>
      </c>
      <c r="F38" s="69">
        <v>0</v>
      </c>
      <c r="G38" s="69">
        <v>0</v>
      </c>
      <c r="H38" s="1">
        <v>0</v>
      </c>
    </row>
    <row r="39" spans="1:17" ht="15.75" x14ac:dyDescent="0.2">
      <c r="A39" s="314" t="s">
        <v>59</v>
      </c>
      <c r="B39" s="70"/>
      <c r="C39" s="314"/>
      <c r="D39" s="262"/>
      <c r="E39" s="315">
        <v>36414</v>
      </c>
      <c r="F39" s="69">
        <v>0</v>
      </c>
      <c r="G39" s="69">
        <v>0</v>
      </c>
      <c r="H39" s="1">
        <v>0</v>
      </c>
    </row>
    <row r="40" spans="1:17" ht="15.75" x14ac:dyDescent="0.2">
      <c r="A40" s="314" t="s">
        <v>60</v>
      </c>
      <c r="B40" s="70"/>
      <c r="C40" s="314"/>
      <c r="D40" s="262"/>
      <c r="E40" s="315">
        <v>36414</v>
      </c>
      <c r="F40" s="69">
        <v>0</v>
      </c>
      <c r="G40" s="69">
        <v>0</v>
      </c>
      <c r="H40" s="1">
        <v>0</v>
      </c>
    </row>
    <row r="41" spans="1:17" ht="48" customHeight="1" x14ac:dyDescent="0.3">
      <c r="A41" s="390" t="s">
        <v>172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7" customFormat="1" ht="15" customHeight="1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Q42" s="110"/>
    </row>
    <row r="43" spans="1:17" customFormat="1" ht="15" x14ac:dyDescent="0.25">
      <c r="Q43" s="110"/>
    </row>
    <row r="44" spans="1:17" s="72" customFormat="1" ht="15.75" x14ac:dyDescent="0.25">
      <c r="A44" s="389" t="s">
        <v>203</v>
      </c>
      <c r="B44" s="439" t="s">
        <v>191</v>
      </c>
      <c r="C44" s="439"/>
      <c r="D44" s="439"/>
      <c r="E44" s="439"/>
      <c r="F44" s="439"/>
      <c r="G44" s="439"/>
      <c r="H44" s="439"/>
      <c r="I44" s="440">
        <v>12</v>
      </c>
      <c r="J44" s="439"/>
      <c r="K44" s="439"/>
      <c r="L44" s="439"/>
      <c r="M44" s="439"/>
      <c r="N44" s="439"/>
      <c r="O44" s="439"/>
      <c r="Q44" s="184"/>
    </row>
    <row r="45" spans="1:17" s="73" customFormat="1" ht="63.2" customHeight="1" x14ac:dyDescent="0.25">
      <c r="A45" s="389"/>
      <c r="B45" s="389" t="s">
        <v>63</v>
      </c>
      <c r="C45" s="389" t="s">
        <v>64</v>
      </c>
      <c r="D45" s="389" t="s">
        <v>65</v>
      </c>
      <c r="E45" s="389"/>
      <c r="F45" s="389"/>
      <c r="G45" s="389"/>
      <c r="H45" s="389" t="s">
        <v>66</v>
      </c>
      <c r="I45" s="389" t="s">
        <v>63</v>
      </c>
      <c r="J45" s="389" t="s">
        <v>64</v>
      </c>
      <c r="K45" s="389" t="s">
        <v>65</v>
      </c>
      <c r="L45" s="389"/>
      <c r="M45" s="389"/>
      <c r="N45" s="389"/>
      <c r="O45" s="389" t="s">
        <v>66</v>
      </c>
      <c r="Q45" s="185"/>
    </row>
    <row r="46" spans="1:17" s="73" customFormat="1" ht="27.75" customHeight="1" x14ac:dyDescent="0.25">
      <c r="A46" s="389"/>
      <c r="B46" s="389"/>
      <c r="C46" s="389"/>
      <c r="D46" s="389" t="s">
        <v>67</v>
      </c>
      <c r="E46" s="389" t="s">
        <v>68</v>
      </c>
      <c r="F46" s="389"/>
      <c r="G46" s="389"/>
      <c r="H46" s="389"/>
      <c r="I46" s="389"/>
      <c r="J46" s="389"/>
      <c r="K46" s="389" t="s">
        <v>67</v>
      </c>
      <c r="L46" s="389" t="s">
        <v>68</v>
      </c>
      <c r="M46" s="389"/>
      <c r="N46" s="389"/>
      <c r="O46" s="389"/>
      <c r="Q46" s="185"/>
    </row>
    <row r="47" spans="1:17" s="73" customFormat="1" ht="112.7" customHeight="1" x14ac:dyDescent="0.25">
      <c r="A47" s="389"/>
      <c r="B47" s="389"/>
      <c r="C47" s="389"/>
      <c r="D47" s="389"/>
      <c r="E47" s="313" t="s">
        <v>69</v>
      </c>
      <c r="F47" s="313" t="s">
        <v>70</v>
      </c>
      <c r="G47" s="313" t="s">
        <v>71</v>
      </c>
      <c r="H47" s="389"/>
      <c r="I47" s="389"/>
      <c r="J47" s="389"/>
      <c r="K47" s="389"/>
      <c r="L47" s="313" t="s">
        <v>69</v>
      </c>
      <c r="M47" s="313" t="s">
        <v>70</v>
      </c>
      <c r="N47" s="313" t="s">
        <v>71</v>
      </c>
      <c r="O47" s="389"/>
      <c r="Q47" s="185"/>
    </row>
    <row r="48" spans="1:17" s="77" customFormat="1" ht="36.75" customHeight="1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  <c r="Q48" s="186"/>
    </row>
    <row r="49" spans="1:17" customFormat="1" ht="15.75" x14ac:dyDescent="0.3">
      <c r="A49" s="385" t="s">
        <v>73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78"/>
      <c r="Q49" s="110"/>
    </row>
    <row r="50" spans="1:17" customFormat="1" ht="18.75" x14ac:dyDescent="0.3">
      <c r="A50" s="79" t="s">
        <v>74</v>
      </c>
      <c r="B50" s="80">
        <v>1</v>
      </c>
      <c r="C50" s="79">
        <v>0.7</v>
      </c>
      <c r="D50" s="81">
        <v>538.9</v>
      </c>
      <c r="E50" s="79">
        <v>538.9</v>
      </c>
      <c r="F50" s="81"/>
      <c r="G50" s="81"/>
      <c r="H50" s="82">
        <v>49274</v>
      </c>
      <c r="I50" s="80">
        <v>1</v>
      </c>
      <c r="J50" s="83">
        <v>0.7</v>
      </c>
      <c r="K50" s="83">
        <v>538.9</v>
      </c>
      <c r="L50" s="83">
        <v>538.9</v>
      </c>
      <c r="M50" s="83"/>
      <c r="N50" s="83"/>
      <c r="O50" s="82">
        <v>49274</v>
      </c>
      <c r="P50" s="182"/>
      <c r="Q50" s="110"/>
    </row>
    <row r="51" spans="1:17" customFormat="1" ht="56.25" x14ac:dyDescent="0.3">
      <c r="A51" s="79" t="s">
        <v>75</v>
      </c>
      <c r="B51" s="80">
        <v>1</v>
      </c>
      <c r="C51" s="79">
        <v>1</v>
      </c>
      <c r="D51" s="81">
        <v>762.1</v>
      </c>
      <c r="E51" s="79">
        <v>762.1</v>
      </c>
      <c r="F51" s="81"/>
      <c r="G51" s="81"/>
      <c r="H51" s="82">
        <v>48778</v>
      </c>
      <c r="I51" s="80">
        <v>1</v>
      </c>
      <c r="J51" s="83">
        <v>1</v>
      </c>
      <c r="K51" s="83">
        <v>762.1</v>
      </c>
      <c r="L51" s="83">
        <v>762.1</v>
      </c>
      <c r="M51" s="83"/>
      <c r="N51" s="83"/>
      <c r="O51" s="82">
        <v>48778</v>
      </c>
      <c r="P51" s="182"/>
      <c r="Q51" s="110"/>
    </row>
    <row r="52" spans="1:17" customFormat="1" ht="56.25" x14ac:dyDescent="0.3">
      <c r="A52" s="79" t="s">
        <v>178</v>
      </c>
      <c r="B52" s="85">
        <v>1</v>
      </c>
      <c r="C52" s="79">
        <v>0.7</v>
      </c>
      <c r="D52" s="81">
        <v>176.8</v>
      </c>
      <c r="E52" s="79">
        <v>176.8</v>
      </c>
      <c r="F52" s="81"/>
      <c r="G52" s="81"/>
      <c r="H52" s="82">
        <v>16166</v>
      </c>
      <c r="I52" s="85">
        <v>1</v>
      </c>
      <c r="J52" s="86">
        <v>0.7</v>
      </c>
      <c r="K52" s="83">
        <v>176.8</v>
      </c>
      <c r="L52" s="86">
        <v>176.8</v>
      </c>
      <c r="M52" s="83"/>
      <c r="N52" s="83"/>
      <c r="O52" s="82">
        <v>16166</v>
      </c>
      <c r="P52" s="182"/>
      <c r="Q52" s="110"/>
    </row>
    <row r="53" spans="1:17" customFormat="1" ht="18.75" x14ac:dyDescent="0.3">
      <c r="A53" s="79" t="s">
        <v>77</v>
      </c>
      <c r="B53" s="80">
        <v>5</v>
      </c>
      <c r="C53" s="79">
        <v>4.0999999999999996</v>
      </c>
      <c r="D53" s="81">
        <v>1463.8</v>
      </c>
      <c r="E53" s="79">
        <v>1463.8</v>
      </c>
      <c r="F53" s="81"/>
      <c r="G53" s="81"/>
      <c r="H53" s="82">
        <v>22851</v>
      </c>
      <c r="I53" s="80">
        <v>5</v>
      </c>
      <c r="J53" s="80">
        <v>4.0999999999999996</v>
      </c>
      <c r="K53" s="83">
        <v>1463.8</v>
      </c>
      <c r="L53" s="80">
        <v>1463.8</v>
      </c>
      <c r="M53" s="83"/>
      <c r="N53" s="83"/>
      <c r="O53" s="82">
        <v>22851</v>
      </c>
      <c r="P53" s="182"/>
      <c r="Q53" s="110"/>
    </row>
    <row r="54" spans="1:17" customFormat="1" ht="18.75" x14ac:dyDescent="0.3">
      <c r="A54" s="87" t="s">
        <v>78</v>
      </c>
      <c r="B54" s="88">
        <v>8</v>
      </c>
      <c r="C54" s="87">
        <v>6.5</v>
      </c>
      <c r="D54" s="87">
        <v>2941.6</v>
      </c>
      <c r="E54" s="87">
        <v>2941.6</v>
      </c>
      <c r="F54" s="87">
        <v>0</v>
      </c>
      <c r="G54" s="87">
        <v>0</v>
      </c>
      <c r="H54" s="82">
        <v>28965</v>
      </c>
      <c r="I54" s="88">
        <v>8</v>
      </c>
      <c r="J54" s="89">
        <v>6.5</v>
      </c>
      <c r="K54" s="89">
        <v>2941.6</v>
      </c>
      <c r="L54" s="89">
        <v>2941.6</v>
      </c>
      <c r="M54" s="89"/>
      <c r="N54" s="89"/>
      <c r="O54" s="82">
        <v>28965</v>
      </c>
      <c r="P54" s="182"/>
      <c r="Q54" s="110"/>
    </row>
    <row r="55" spans="1:17" customFormat="1" ht="15.75" x14ac:dyDescent="0.3">
      <c r="A55" s="441" t="s">
        <v>79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90"/>
      <c r="Q55" s="110"/>
    </row>
    <row r="56" spans="1:17" customFormat="1" ht="18.75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182"/>
      <c r="Q56" s="110"/>
    </row>
    <row r="57" spans="1:17" customFormat="1" ht="56.25" x14ac:dyDescent="0.3">
      <c r="A57" s="79" t="s">
        <v>75</v>
      </c>
      <c r="B57" s="80">
        <v>0</v>
      </c>
      <c r="C57" s="79">
        <v>0</v>
      </c>
      <c r="D57" s="81">
        <v>0</v>
      </c>
      <c r="E57" s="79">
        <v>0</v>
      </c>
      <c r="F57" s="81"/>
      <c r="G57" s="81"/>
      <c r="H57" s="82" t="e">
        <v>#DIV/0!</v>
      </c>
      <c r="I57" s="80">
        <v>0</v>
      </c>
      <c r="J57" s="83">
        <v>0</v>
      </c>
      <c r="K57" s="83">
        <v>0</v>
      </c>
      <c r="L57" s="83">
        <v>0</v>
      </c>
      <c r="M57" s="83"/>
      <c r="N57" s="83"/>
      <c r="O57" s="82" t="e">
        <v>#DIV/0!</v>
      </c>
      <c r="P57" s="182"/>
      <c r="Q57" s="110"/>
    </row>
    <row r="58" spans="1:17" customFormat="1" ht="56.25" x14ac:dyDescent="0.3">
      <c r="A58" s="79" t="s">
        <v>178</v>
      </c>
      <c r="B58" s="80">
        <v>0.9</v>
      </c>
      <c r="C58" s="79">
        <v>0.9</v>
      </c>
      <c r="D58" s="81">
        <v>243.6</v>
      </c>
      <c r="E58" s="79">
        <v>243.6</v>
      </c>
      <c r="F58" s="81"/>
      <c r="G58" s="81"/>
      <c r="H58" s="82">
        <v>17324</v>
      </c>
      <c r="I58" s="85">
        <v>0.9</v>
      </c>
      <c r="J58" s="85">
        <v>0.9</v>
      </c>
      <c r="K58" s="83">
        <v>243.6</v>
      </c>
      <c r="L58" s="85">
        <v>243.6</v>
      </c>
      <c r="M58" s="83"/>
      <c r="N58" s="83"/>
      <c r="O58" s="82">
        <v>17324</v>
      </c>
      <c r="P58" s="182"/>
      <c r="Q58" s="110"/>
    </row>
    <row r="59" spans="1:17" customFormat="1" ht="18.75" x14ac:dyDescent="0.3">
      <c r="A59" s="79" t="s">
        <v>77</v>
      </c>
      <c r="B59" s="80">
        <v>0.9</v>
      </c>
      <c r="C59" s="79">
        <v>0.9</v>
      </c>
      <c r="D59" s="81">
        <v>186.3</v>
      </c>
      <c r="E59" s="79">
        <v>186.3</v>
      </c>
      <c r="F59" s="81"/>
      <c r="G59" s="81"/>
      <c r="H59" s="82">
        <v>13249</v>
      </c>
      <c r="I59" s="80">
        <v>0.9</v>
      </c>
      <c r="J59" s="80">
        <v>0.9</v>
      </c>
      <c r="K59" s="83">
        <v>186.3</v>
      </c>
      <c r="L59" s="80">
        <v>186.3</v>
      </c>
      <c r="M59" s="83"/>
      <c r="N59" s="83"/>
      <c r="O59" s="82">
        <v>13249</v>
      </c>
      <c r="P59" s="182"/>
      <c r="Q59" s="110"/>
    </row>
    <row r="60" spans="1:17" customFormat="1" ht="18.75" x14ac:dyDescent="0.3">
      <c r="A60" s="87" t="s">
        <v>78</v>
      </c>
      <c r="B60" s="88">
        <v>1.8</v>
      </c>
      <c r="C60" s="87">
        <v>1.8</v>
      </c>
      <c r="D60" s="87">
        <v>429.9</v>
      </c>
      <c r="E60" s="87">
        <v>429.9</v>
      </c>
      <c r="F60" s="87">
        <v>0</v>
      </c>
      <c r="G60" s="87">
        <v>0</v>
      </c>
      <c r="H60" s="82">
        <v>15286</v>
      </c>
      <c r="I60" s="88">
        <v>1.8</v>
      </c>
      <c r="J60" s="89">
        <v>1.8</v>
      </c>
      <c r="K60" s="89">
        <v>429.9</v>
      </c>
      <c r="L60" s="89">
        <v>429.9</v>
      </c>
      <c r="M60" s="89"/>
      <c r="N60" s="89"/>
      <c r="O60" s="82">
        <v>15286</v>
      </c>
      <c r="P60" s="182"/>
      <c r="Q60" s="110"/>
    </row>
    <row r="61" spans="1:17" customFormat="1" ht="15.75" x14ac:dyDescent="0.3">
      <c r="A61" s="441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90"/>
      <c r="Q61" s="110"/>
    </row>
    <row r="62" spans="1:17" customFormat="1" ht="18.75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182"/>
      <c r="Q62" s="110"/>
    </row>
    <row r="63" spans="1:17" customFormat="1" ht="56.25" x14ac:dyDescent="0.3">
      <c r="A63" s="79" t="s">
        <v>75</v>
      </c>
      <c r="B63" s="80">
        <v>0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0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182"/>
      <c r="Q63" s="110"/>
    </row>
    <row r="64" spans="1:17" customFormat="1" ht="56.25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182"/>
      <c r="Q64" s="110"/>
    </row>
    <row r="65" spans="1:17" customFormat="1" ht="18.75" x14ac:dyDescent="0.3">
      <c r="A65" s="79" t="s">
        <v>77</v>
      </c>
      <c r="B65" s="80">
        <v>0</v>
      </c>
      <c r="C65" s="79">
        <v>0</v>
      </c>
      <c r="D65" s="81">
        <v>0</v>
      </c>
      <c r="E65" s="79">
        <v>0</v>
      </c>
      <c r="F65" s="81"/>
      <c r="G65" s="81"/>
      <c r="H65" s="82" t="e">
        <v>#DIV/0!</v>
      </c>
      <c r="I65" s="80">
        <v>0</v>
      </c>
      <c r="J65" s="80">
        <v>0</v>
      </c>
      <c r="K65" s="83">
        <v>0</v>
      </c>
      <c r="L65" s="80">
        <v>0</v>
      </c>
      <c r="M65" s="83"/>
      <c r="N65" s="83"/>
      <c r="O65" s="82" t="e">
        <v>#DIV/0!</v>
      </c>
      <c r="P65" s="182"/>
      <c r="Q65" s="110"/>
    </row>
    <row r="66" spans="1:17" customFormat="1" ht="18.75" x14ac:dyDescent="0.3">
      <c r="A66" s="87" t="s">
        <v>78</v>
      </c>
      <c r="B66" s="88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2" t="e">
        <v>#DIV/0!</v>
      </c>
      <c r="I66" s="88">
        <v>0</v>
      </c>
      <c r="J66" s="89">
        <v>0</v>
      </c>
      <c r="K66" s="89">
        <v>0</v>
      </c>
      <c r="L66" s="89">
        <v>0</v>
      </c>
      <c r="M66" s="89"/>
      <c r="N66" s="89"/>
      <c r="O66" s="82" t="e">
        <v>#DIV/0!</v>
      </c>
      <c r="P66" s="182"/>
      <c r="Q66" s="110"/>
    </row>
    <row r="67" spans="1:17" customFormat="1" ht="15.75" x14ac:dyDescent="0.3">
      <c r="A67" s="441" t="s">
        <v>81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3"/>
      <c r="P67" s="90"/>
      <c r="Q67" s="110"/>
    </row>
    <row r="68" spans="1:17" customFormat="1" ht="18.75" x14ac:dyDescent="0.3">
      <c r="A68" s="79" t="s">
        <v>74</v>
      </c>
      <c r="B68" s="80">
        <v>0</v>
      </c>
      <c r="C68" s="79">
        <v>0</v>
      </c>
      <c r="D68" s="81">
        <v>0</v>
      </c>
      <c r="E68" s="79">
        <v>0</v>
      </c>
      <c r="F68" s="81"/>
      <c r="G68" s="81"/>
      <c r="H68" s="82" t="e">
        <v>#DIV/0!</v>
      </c>
      <c r="I68" s="80">
        <v>0</v>
      </c>
      <c r="J68" s="83">
        <v>0</v>
      </c>
      <c r="K68" s="83">
        <v>0</v>
      </c>
      <c r="L68" s="83">
        <v>0</v>
      </c>
      <c r="M68" s="83"/>
      <c r="N68" s="83"/>
      <c r="O68" s="82" t="e">
        <v>#DIV/0!</v>
      </c>
      <c r="P68" s="182"/>
      <c r="Q68" s="110"/>
    </row>
    <row r="69" spans="1:17" customFormat="1" ht="56.25" x14ac:dyDescent="0.3">
      <c r="A69" s="79" t="s">
        <v>75</v>
      </c>
      <c r="B69" s="80">
        <v>0</v>
      </c>
      <c r="C69" s="79">
        <v>0</v>
      </c>
      <c r="D69" s="81">
        <v>0</v>
      </c>
      <c r="E69" s="79">
        <v>0</v>
      </c>
      <c r="F69" s="81"/>
      <c r="G69" s="81"/>
      <c r="H69" s="82" t="e">
        <v>#DIV/0!</v>
      </c>
      <c r="I69" s="80">
        <v>0</v>
      </c>
      <c r="J69" s="83">
        <v>0</v>
      </c>
      <c r="K69" s="83">
        <v>0</v>
      </c>
      <c r="L69" s="83">
        <v>0</v>
      </c>
      <c r="M69" s="83"/>
      <c r="N69" s="83"/>
      <c r="O69" s="82" t="e">
        <v>#DIV/0!</v>
      </c>
      <c r="P69" s="182"/>
      <c r="Q69" s="110"/>
    </row>
    <row r="70" spans="1:17" customFormat="1" ht="56.25" x14ac:dyDescent="0.3">
      <c r="A70" s="79" t="s">
        <v>178</v>
      </c>
      <c r="B70" s="80">
        <v>0</v>
      </c>
      <c r="C70" s="79">
        <v>0</v>
      </c>
      <c r="D70" s="81">
        <v>0</v>
      </c>
      <c r="E70" s="79">
        <v>0</v>
      </c>
      <c r="F70" s="81"/>
      <c r="G70" s="81"/>
      <c r="H70" s="82" t="e">
        <v>#DIV/0!</v>
      </c>
      <c r="I70" s="85"/>
      <c r="J70" s="85"/>
      <c r="K70" s="83">
        <v>0</v>
      </c>
      <c r="L70" s="85"/>
      <c r="M70" s="83"/>
      <c r="N70" s="83"/>
      <c r="O70" s="82" t="e">
        <v>#DIV/0!</v>
      </c>
      <c r="P70" s="182"/>
      <c r="Q70" s="110"/>
    </row>
    <row r="71" spans="1:17" customFormat="1" ht="18.75" x14ac:dyDescent="0.3">
      <c r="A71" s="79" t="s">
        <v>77</v>
      </c>
      <c r="B71" s="80">
        <v>0</v>
      </c>
      <c r="C71" s="79">
        <v>0</v>
      </c>
      <c r="D71" s="81">
        <v>0</v>
      </c>
      <c r="E71" s="79">
        <v>0</v>
      </c>
      <c r="F71" s="81"/>
      <c r="G71" s="81"/>
      <c r="H71" s="82" t="e">
        <v>#DIV/0!</v>
      </c>
      <c r="I71" s="80">
        <v>0</v>
      </c>
      <c r="J71" s="80">
        <v>0</v>
      </c>
      <c r="K71" s="83">
        <v>0</v>
      </c>
      <c r="L71" s="80">
        <v>0</v>
      </c>
      <c r="M71" s="83"/>
      <c r="N71" s="83"/>
      <c r="O71" s="82" t="e">
        <v>#DIV/0!</v>
      </c>
      <c r="P71" s="182"/>
      <c r="Q71" s="110"/>
    </row>
    <row r="72" spans="1:17" customFormat="1" ht="18.75" x14ac:dyDescent="0.3">
      <c r="A72" s="87" t="s">
        <v>78</v>
      </c>
      <c r="B72" s="88">
        <v>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2" t="e">
        <v>#DIV/0!</v>
      </c>
      <c r="I72" s="88">
        <v>0</v>
      </c>
      <c r="J72" s="89">
        <v>0</v>
      </c>
      <c r="K72" s="89">
        <v>0</v>
      </c>
      <c r="L72" s="89">
        <v>0</v>
      </c>
      <c r="M72" s="89"/>
      <c r="N72" s="89"/>
      <c r="O72" s="82" t="e">
        <v>#DIV/0!</v>
      </c>
      <c r="P72" s="182"/>
      <c r="Q72" s="110"/>
    </row>
    <row r="73" spans="1:17" customFormat="1" ht="15.75" x14ac:dyDescent="0.3">
      <c r="A73" s="441" t="s">
        <v>82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3"/>
      <c r="P73" s="90"/>
      <c r="Q73" s="110"/>
    </row>
    <row r="74" spans="1:17" customFormat="1" ht="18.75" x14ac:dyDescent="0.3">
      <c r="A74" s="79" t="s">
        <v>74</v>
      </c>
      <c r="B74" s="80">
        <v>1</v>
      </c>
      <c r="C74" s="80">
        <v>0.7</v>
      </c>
      <c r="D74" s="80">
        <v>538.9</v>
      </c>
      <c r="E74" s="80">
        <v>538.9</v>
      </c>
      <c r="F74" s="80">
        <v>0</v>
      </c>
      <c r="G74" s="80">
        <v>0</v>
      </c>
      <c r="H74" s="82">
        <v>49274</v>
      </c>
      <c r="I74" s="80">
        <v>1</v>
      </c>
      <c r="J74" s="83">
        <v>0.7</v>
      </c>
      <c r="K74" s="83">
        <v>538.9</v>
      </c>
      <c r="L74" s="83">
        <v>538.9</v>
      </c>
      <c r="M74" s="83">
        <v>0</v>
      </c>
      <c r="N74" s="83">
        <v>0</v>
      </c>
      <c r="O74" s="82">
        <v>49274</v>
      </c>
      <c r="P74" s="182"/>
      <c r="Q74" s="110"/>
    </row>
    <row r="75" spans="1:17" customFormat="1" ht="56.25" x14ac:dyDescent="0.3">
      <c r="A75" s="79" t="s">
        <v>75</v>
      </c>
      <c r="B75" s="80">
        <v>1</v>
      </c>
      <c r="C75" s="80">
        <v>1</v>
      </c>
      <c r="D75" s="80">
        <v>762.1</v>
      </c>
      <c r="E75" s="80">
        <v>762.1</v>
      </c>
      <c r="F75" s="80">
        <v>0</v>
      </c>
      <c r="G75" s="80">
        <v>0</v>
      </c>
      <c r="H75" s="82">
        <v>48778</v>
      </c>
      <c r="I75" s="80">
        <v>1</v>
      </c>
      <c r="J75" s="83">
        <v>1</v>
      </c>
      <c r="K75" s="83">
        <v>762.1</v>
      </c>
      <c r="L75" s="83">
        <v>762.1</v>
      </c>
      <c r="M75" s="83">
        <v>0</v>
      </c>
      <c r="N75" s="83">
        <v>0</v>
      </c>
      <c r="O75" s="82">
        <v>48778</v>
      </c>
      <c r="P75" s="182"/>
      <c r="Q75" s="110"/>
    </row>
    <row r="76" spans="1:17" customFormat="1" ht="56.25" x14ac:dyDescent="0.3">
      <c r="A76" s="79" t="s">
        <v>178</v>
      </c>
      <c r="B76" s="80">
        <v>1.9</v>
      </c>
      <c r="C76" s="80">
        <v>1.6</v>
      </c>
      <c r="D76" s="80">
        <v>420.4</v>
      </c>
      <c r="E76" s="80">
        <v>420.4</v>
      </c>
      <c r="F76" s="80">
        <v>0</v>
      </c>
      <c r="G76" s="80">
        <v>0</v>
      </c>
      <c r="H76" s="82">
        <v>16817</v>
      </c>
      <c r="I76" s="80">
        <v>1.9</v>
      </c>
      <c r="J76" s="83">
        <v>1.6</v>
      </c>
      <c r="K76" s="83">
        <v>420.4</v>
      </c>
      <c r="L76" s="83">
        <v>420.4</v>
      </c>
      <c r="M76" s="83">
        <v>0</v>
      </c>
      <c r="N76" s="83">
        <v>0</v>
      </c>
      <c r="O76" s="82">
        <v>16817</v>
      </c>
      <c r="P76" s="182"/>
      <c r="Q76" s="110"/>
    </row>
    <row r="77" spans="1:17" customFormat="1" ht="18.75" x14ac:dyDescent="0.3">
      <c r="A77" s="79" t="s">
        <v>77</v>
      </c>
      <c r="B77" s="80">
        <v>5.9</v>
      </c>
      <c r="C77" s="80">
        <v>5</v>
      </c>
      <c r="D77" s="80">
        <v>1650.1</v>
      </c>
      <c r="E77" s="80">
        <v>1650.1</v>
      </c>
      <c r="F77" s="80">
        <v>0</v>
      </c>
      <c r="G77" s="80">
        <v>0</v>
      </c>
      <c r="H77" s="82">
        <v>21123</v>
      </c>
      <c r="I77" s="80">
        <v>5.9</v>
      </c>
      <c r="J77" s="83">
        <v>5</v>
      </c>
      <c r="K77" s="83">
        <v>1650.1</v>
      </c>
      <c r="L77" s="83">
        <v>1650.1</v>
      </c>
      <c r="M77" s="83">
        <v>0</v>
      </c>
      <c r="N77" s="83">
        <v>0</v>
      </c>
      <c r="O77" s="82">
        <v>21123</v>
      </c>
      <c r="P77" s="182"/>
      <c r="Q77" s="110"/>
    </row>
    <row r="78" spans="1:17" customFormat="1" ht="18.75" x14ac:dyDescent="0.3">
      <c r="A78" s="87" t="s">
        <v>78</v>
      </c>
      <c r="B78" s="88">
        <v>9.8000000000000007</v>
      </c>
      <c r="C78" s="87">
        <v>8.3000000000000007</v>
      </c>
      <c r="D78" s="87">
        <v>3371.5</v>
      </c>
      <c r="E78" s="87">
        <v>3371.5</v>
      </c>
      <c r="F78" s="87">
        <v>0</v>
      </c>
      <c r="G78" s="87">
        <v>0</v>
      </c>
      <c r="H78" s="82">
        <v>25999</v>
      </c>
      <c r="I78" s="88">
        <v>9.8000000000000007</v>
      </c>
      <c r="J78" s="89">
        <v>8.3000000000000007</v>
      </c>
      <c r="K78" s="89">
        <v>3371.5</v>
      </c>
      <c r="L78" s="89">
        <v>3371.5</v>
      </c>
      <c r="M78" s="89">
        <v>0</v>
      </c>
      <c r="N78" s="89">
        <v>0</v>
      </c>
      <c r="O78" s="82">
        <v>25999</v>
      </c>
      <c r="P78" s="182"/>
      <c r="Q78" s="110"/>
    </row>
    <row r="79" spans="1:17" x14ac:dyDescent="0.2">
      <c r="Q79" s="1"/>
    </row>
    <row r="80" spans="1:17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31496062992125984" top="0.35433070866141736" bottom="0.35433070866141736" header="0.31496062992125984" footer="0.31496062992125984"/>
  <pageSetup paperSize="9" scale="43" orientation="landscape" r:id="rId1"/>
  <rowBreaks count="1" manualBreakCount="1">
    <brk id="40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13" zoomScale="65" zoomScaleNormal="100" zoomScaleSheetLayoutView="65" workbookViewId="0">
      <selection activeCell="M31" sqref="M31"/>
    </sheetView>
  </sheetViews>
  <sheetFormatPr defaultColWidth="14.85546875" defaultRowHeight="12" x14ac:dyDescent="0.2"/>
  <cols>
    <col min="1" max="1" width="41.140625" style="1" customWidth="1"/>
    <col min="2" max="16" width="14.85546875" style="1"/>
    <col min="17" max="17" width="14.85546875" style="183"/>
    <col min="18" max="16384" width="14.85546875" style="1"/>
  </cols>
  <sheetData>
    <row r="1" spans="1:20" x14ac:dyDescent="0.2">
      <c r="H1" s="2"/>
      <c r="I1" s="2"/>
      <c r="J1" s="2"/>
      <c r="K1" s="3" t="s">
        <v>0</v>
      </c>
    </row>
    <row r="2" spans="1:20" ht="21.75" customHeight="1" x14ac:dyDescent="0.2">
      <c r="A2" s="423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20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29"/>
      <c r="K3" s="424" t="s">
        <v>6</v>
      </c>
    </row>
    <row r="4" spans="1:20" ht="60" x14ac:dyDescent="0.2">
      <c r="A4" s="5">
        <v>12</v>
      </c>
      <c r="B4" s="425"/>
      <c r="C4" s="427"/>
      <c r="D4" s="427"/>
      <c r="E4" s="425"/>
      <c r="F4" s="425"/>
      <c r="G4" s="425"/>
      <c r="H4" s="316" t="s">
        <v>7</v>
      </c>
      <c r="I4" s="316" t="s">
        <v>170</v>
      </c>
      <c r="J4" s="316" t="s">
        <v>8</v>
      </c>
      <c r="K4" s="425"/>
      <c r="M4" s="1" t="s">
        <v>174</v>
      </c>
      <c r="O4" s="6"/>
      <c r="P4" s="6"/>
      <c r="Q4" s="187"/>
    </row>
    <row r="5" spans="1:20" ht="32.25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15" x14ac:dyDescent="0.2">
      <c r="A6" s="9" t="s">
        <v>95</v>
      </c>
      <c r="B6" s="10">
        <v>1</v>
      </c>
      <c r="C6" s="11">
        <v>33.47</v>
      </c>
      <c r="D6" s="11">
        <v>33.47</v>
      </c>
      <c r="E6" s="12">
        <v>24.6</v>
      </c>
      <c r="F6" s="12">
        <v>23.6</v>
      </c>
      <c r="G6" s="13">
        <v>9887200</v>
      </c>
      <c r="H6" s="14">
        <v>3500950</v>
      </c>
      <c r="I6" s="14">
        <v>4671262</v>
      </c>
      <c r="J6" s="15">
        <v>1714988</v>
      </c>
      <c r="K6" s="16">
        <v>34912</v>
      </c>
      <c r="L6" s="17"/>
      <c r="M6" s="18">
        <v>17.3</v>
      </c>
      <c r="N6" s="18"/>
      <c r="O6" s="17"/>
      <c r="P6" s="17"/>
      <c r="Q6" s="188"/>
      <c r="R6" s="19"/>
      <c r="S6" s="19"/>
      <c r="T6" s="17"/>
    </row>
    <row r="7" spans="1:20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ht="21.75" customHeight="1" x14ac:dyDescent="0.2">
      <c r="A8" s="423" t="s">
        <v>194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20" x14ac:dyDescent="0.2">
      <c r="A9" s="4" t="s">
        <v>1</v>
      </c>
      <c r="B9" s="430" t="s">
        <v>12</v>
      </c>
      <c r="C9" s="431"/>
      <c r="D9" s="431"/>
      <c r="E9" s="431"/>
      <c r="F9" s="431"/>
      <c r="G9" s="431"/>
      <c r="H9" s="432" t="s">
        <v>13</v>
      </c>
      <c r="I9" s="433"/>
      <c r="J9" s="433"/>
      <c r="K9" s="433"/>
      <c r="L9" s="433"/>
      <c r="M9" s="434"/>
    </row>
    <row r="10" spans="1:20" ht="60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16" t="s">
        <v>18</v>
      </c>
      <c r="K10" s="25" t="s">
        <v>19</v>
      </c>
      <c r="L10" s="25" t="s">
        <v>20</v>
      </c>
      <c r="M10" s="25" t="s">
        <v>21</v>
      </c>
    </row>
    <row r="11" spans="1:20" ht="33" customHeight="1" x14ac:dyDescent="0.2">
      <c r="A11" s="25" t="s">
        <v>95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46.5" customHeight="1" x14ac:dyDescent="0.2">
      <c r="A12" s="30" t="s">
        <v>24</v>
      </c>
      <c r="B12" s="31">
        <v>18.97</v>
      </c>
      <c r="C12" s="31">
        <v>18.97</v>
      </c>
      <c r="D12" s="32">
        <v>11.3</v>
      </c>
      <c r="E12" s="32">
        <v>11.3</v>
      </c>
      <c r="F12" s="33">
        <v>5870000</v>
      </c>
      <c r="G12" s="33">
        <v>43289</v>
      </c>
      <c r="H12" s="34"/>
      <c r="I12" s="34"/>
      <c r="J12" s="34"/>
      <c r="K12" s="34"/>
      <c r="L12" s="34"/>
      <c r="M12" s="34"/>
    </row>
    <row r="13" spans="1:20" ht="38.25" customHeight="1" x14ac:dyDescent="0.2">
      <c r="A13" s="30" t="s">
        <v>25</v>
      </c>
      <c r="B13" s="35">
        <v>2</v>
      </c>
      <c r="C13" s="31">
        <v>2</v>
      </c>
      <c r="D13" s="36">
        <v>2</v>
      </c>
      <c r="E13" s="37">
        <v>2</v>
      </c>
      <c r="F13" s="38">
        <v>703000</v>
      </c>
      <c r="G13" s="39">
        <v>29292</v>
      </c>
      <c r="H13" s="40"/>
      <c r="I13" s="40"/>
      <c r="J13" s="41"/>
      <c r="K13" s="41"/>
      <c r="L13" s="41"/>
      <c r="M13" s="41"/>
    </row>
    <row r="14" spans="1:20" ht="50.25" customHeight="1" x14ac:dyDescent="0.2">
      <c r="A14" s="30" t="s">
        <v>26</v>
      </c>
      <c r="B14" s="35">
        <v>0</v>
      </c>
      <c r="C14" s="31">
        <v>0</v>
      </c>
      <c r="D14" s="36">
        <v>0</v>
      </c>
      <c r="E14" s="37">
        <v>0</v>
      </c>
      <c r="F14" s="38">
        <v>0</v>
      </c>
      <c r="G14" s="39" t="e">
        <v>#DIV/0!</v>
      </c>
      <c r="H14" s="40"/>
      <c r="I14" s="40"/>
      <c r="J14" s="41"/>
      <c r="K14" s="41"/>
      <c r="L14" s="41"/>
      <c r="M14" s="41"/>
    </row>
    <row r="15" spans="1:20" ht="15" x14ac:dyDescent="0.25">
      <c r="A15" s="310"/>
      <c r="B15" s="310"/>
      <c r="C15" s="310"/>
      <c r="D15" s="310"/>
      <c r="E15" s="310"/>
      <c r="F15" s="310"/>
      <c r="G15" s="310"/>
      <c r="H15" s="310"/>
      <c r="I15" s="310" t="s">
        <v>27</v>
      </c>
    </row>
    <row r="16" spans="1:20" ht="14.25" x14ac:dyDescent="0.2">
      <c r="A16" s="357" t="s">
        <v>195</v>
      </c>
      <c r="B16" s="356"/>
      <c r="C16" s="356"/>
      <c r="D16" s="356"/>
      <c r="E16" s="356"/>
      <c r="F16" s="356"/>
      <c r="G16" s="356"/>
      <c r="H16" s="356"/>
      <c r="I16" s="356"/>
    </row>
    <row r="17" spans="1:20" ht="15" x14ac:dyDescent="0.25">
      <c r="A17" s="43"/>
      <c r="B17" s="310"/>
      <c r="C17" s="310"/>
      <c r="D17" s="310"/>
      <c r="E17" s="310"/>
      <c r="F17" s="310"/>
      <c r="G17" s="310"/>
      <c r="H17" s="310"/>
      <c r="I17" s="310"/>
    </row>
    <row r="18" spans="1:20" ht="66.75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60" x14ac:dyDescent="0.2">
      <c r="A19" s="5">
        <v>12</v>
      </c>
      <c r="B19" s="44" t="s">
        <v>213</v>
      </c>
      <c r="C19" s="44" t="s">
        <v>216</v>
      </c>
      <c r="D19" s="44" t="s">
        <v>215</v>
      </c>
      <c r="E19" s="44" t="s">
        <v>30</v>
      </c>
      <c r="F19" s="44" t="s">
        <v>213</v>
      </c>
      <c r="G19" s="44" t="s">
        <v>216</v>
      </c>
      <c r="H19" s="44" t="s">
        <v>215</v>
      </c>
      <c r="I19" s="44" t="s">
        <v>30</v>
      </c>
    </row>
    <row r="20" spans="1:20" ht="15" x14ac:dyDescent="0.25">
      <c r="A20" s="45" t="s">
        <v>95</v>
      </c>
      <c r="B20" s="46">
        <v>4</v>
      </c>
      <c r="C20" s="47">
        <v>1</v>
      </c>
      <c r="D20" s="48">
        <v>20</v>
      </c>
      <c r="E20" s="48">
        <v>25</v>
      </c>
      <c r="F20" s="47">
        <v>4</v>
      </c>
      <c r="G20" s="49"/>
      <c r="H20" s="50"/>
      <c r="I20" s="50">
        <v>4</v>
      </c>
    </row>
    <row r="22" spans="1:20" ht="1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18.75" x14ac:dyDescent="0.2">
      <c r="A23" s="362" t="s">
        <v>32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x14ac:dyDescent="0.2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</row>
    <row r="26" spans="1:20" ht="15" x14ac:dyDescent="0.2">
      <c r="A26" s="366" t="s">
        <v>34</v>
      </c>
      <c r="B26" s="438">
        <v>12</v>
      </c>
      <c r="C26" s="366" t="s">
        <v>199</v>
      </c>
      <c r="D26" s="366"/>
      <c r="E26" s="366"/>
      <c r="F26" s="366"/>
      <c r="G26" s="366" t="s">
        <v>35</v>
      </c>
      <c r="H26" s="366"/>
      <c r="I26" s="366"/>
      <c r="J26" s="366"/>
      <c r="K26" s="366" t="s">
        <v>200</v>
      </c>
      <c r="L26" s="366"/>
      <c r="M26" s="366" t="s">
        <v>36</v>
      </c>
      <c r="N26" s="366" t="s">
        <v>37</v>
      </c>
      <c r="O26" s="366" t="s">
        <v>38</v>
      </c>
    </row>
    <row r="27" spans="1:20" x14ac:dyDescent="0.2">
      <c r="A27" s="366"/>
      <c r="B27" s="366"/>
      <c r="C27" s="366" t="s">
        <v>39</v>
      </c>
      <c r="D27" s="366" t="s">
        <v>40</v>
      </c>
      <c r="E27" s="366" t="s">
        <v>41</v>
      </c>
      <c r="F27" s="366" t="s">
        <v>42</v>
      </c>
      <c r="G27" s="366" t="s">
        <v>39</v>
      </c>
      <c r="H27" s="366" t="s">
        <v>40</v>
      </c>
      <c r="I27" s="366" t="s">
        <v>41</v>
      </c>
      <c r="J27" s="366" t="s">
        <v>42</v>
      </c>
      <c r="K27" s="366"/>
      <c r="L27" s="366"/>
      <c r="M27" s="366"/>
      <c r="N27" s="366"/>
      <c r="O27" s="366"/>
    </row>
    <row r="28" spans="1:20" ht="47.25" customHeight="1" x14ac:dyDescent="0.2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12" t="s">
        <v>43</v>
      </c>
      <c r="L28" s="312" t="s">
        <v>44</v>
      </c>
      <c r="M28" s="366"/>
      <c r="N28" s="366"/>
      <c r="O28" s="366"/>
    </row>
    <row r="29" spans="1:20" ht="15" x14ac:dyDescent="0.2">
      <c r="A29" s="369" t="s">
        <v>45</v>
      </c>
      <c r="B29" s="370"/>
      <c r="C29" s="180"/>
      <c r="D29" s="180"/>
      <c r="E29" s="180"/>
      <c r="F29" s="180"/>
      <c r="G29" s="180"/>
      <c r="H29" s="180"/>
      <c r="I29" s="180"/>
      <c r="J29" s="180"/>
      <c r="K29" s="55"/>
      <c r="L29" s="55"/>
      <c r="M29" s="56"/>
      <c r="N29" s="56"/>
      <c r="O29" s="56"/>
    </row>
    <row r="30" spans="1:20" ht="288" customHeight="1" x14ac:dyDescent="0.2">
      <c r="A30" s="312" t="s">
        <v>95</v>
      </c>
      <c r="B30" s="57"/>
      <c r="C30" s="149">
        <v>32.549999999999997</v>
      </c>
      <c r="D30" s="149">
        <v>32.549999999999997</v>
      </c>
      <c r="E30" s="149">
        <v>25</v>
      </c>
      <c r="F30" s="149" t="s">
        <v>218</v>
      </c>
      <c r="G30" s="59">
        <v>33.47</v>
      </c>
      <c r="H30" s="59">
        <v>33.47</v>
      </c>
      <c r="I30" s="60">
        <v>26</v>
      </c>
      <c r="J30" s="181"/>
      <c r="K30" s="181"/>
      <c r="L30" s="61"/>
      <c r="M30" s="278" t="s">
        <v>247</v>
      </c>
      <c r="N30" s="278" t="s">
        <v>241</v>
      </c>
      <c r="O30" s="58"/>
      <c r="P30" s="276"/>
      <c r="Q30" s="285"/>
      <c r="R30" s="276"/>
      <c r="S30" s="276"/>
      <c r="T30" s="276"/>
    </row>
    <row r="31" spans="1:20" ht="15.75" x14ac:dyDescent="0.25">
      <c r="A31"/>
      <c r="B31"/>
      <c r="C31"/>
      <c r="D31"/>
      <c r="E31" s="376" t="s">
        <v>46</v>
      </c>
      <c r="F31" s="376"/>
      <c r="G31" s="376"/>
    </row>
    <row r="32" spans="1:20" ht="55.5" customHeight="1" x14ac:dyDescent="0.2">
      <c r="A32" s="377" t="s">
        <v>47</v>
      </c>
      <c r="B32" s="377"/>
      <c r="C32" s="377"/>
      <c r="D32" s="377"/>
      <c r="E32" s="377"/>
      <c r="F32" s="377"/>
      <c r="G32" s="377"/>
      <c r="K32" s="1" t="s">
        <v>177</v>
      </c>
      <c r="M32" s="276">
        <v>-0.92</v>
      </c>
      <c r="N32" s="277">
        <v>-1</v>
      </c>
    </row>
    <row r="33" spans="1:17" x14ac:dyDescent="0.2">
      <c r="A33" s="426" t="s">
        <v>95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7" ht="171" customHeight="1" x14ac:dyDescent="0.2">
      <c r="A34" s="427"/>
      <c r="B34" s="427"/>
      <c r="C34" s="427"/>
      <c r="D34" s="427"/>
      <c r="E34" s="427"/>
      <c r="F34" s="427"/>
      <c r="G34" s="427"/>
    </row>
    <row r="35" spans="1:17" ht="22.5" customHeight="1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7" ht="15.75" x14ac:dyDescent="0.2">
      <c r="A36" s="314" t="s">
        <v>56</v>
      </c>
      <c r="B36" s="67">
        <v>0.7</v>
      </c>
      <c r="C36" s="315">
        <v>48333</v>
      </c>
      <c r="D36" s="314"/>
      <c r="E36" s="315">
        <v>31926</v>
      </c>
      <c r="F36" s="69">
        <v>1.5</v>
      </c>
      <c r="G36" s="69">
        <v>0</v>
      </c>
    </row>
    <row r="37" spans="1:17" ht="15.75" x14ac:dyDescent="0.2">
      <c r="A37" s="314" t="s">
        <v>57</v>
      </c>
      <c r="B37" s="67">
        <v>1</v>
      </c>
      <c r="C37" s="314"/>
      <c r="D37" s="261">
        <v>59000</v>
      </c>
      <c r="E37" s="315">
        <v>31926</v>
      </c>
      <c r="F37" s="69">
        <v>0</v>
      </c>
      <c r="G37" s="69">
        <v>1.8</v>
      </c>
      <c r="H37" s="1">
        <v>708000</v>
      </c>
    </row>
    <row r="38" spans="1:17" ht="15.75" x14ac:dyDescent="0.2">
      <c r="A38" s="314" t="s">
        <v>58</v>
      </c>
      <c r="B38" s="70"/>
      <c r="C38" s="314"/>
      <c r="D38" s="262"/>
      <c r="E38" s="315">
        <v>31926</v>
      </c>
      <c r="F38" s="69">
        <v>0</v>
      </c>
      <c r="G38" s="69">
        <v>0</v>
      </c>
      <c r="H38" s="1">
        <v>0</v>
      </c>
    </row>
    <row r="39" spans="1:17" ht="15.75" x14ac:dyDescent="0.2">
      <c r="A39" s="314" t="s">
        <v>59</v>
      </c>
      <c r="B39" s="70"/>
      <c r="C39" s="314"/>
      <c r="D39" s="262"/>
      <c r="E39" s="315">
        <v>31926</v>
      </c>
      <c r="F39" s="69">
        <v>0</v>
      </c>
      <c r="G39" s="69">
        <v>0</v>
      </c>
      <c r="H39" s="1">
        <v>0</v>
      </c>
    </row>
    <row r="40" spans="1:17" ht="15.75" x14ac:dyDescent="0.2">
      <c r="A40" s="314" t="s">
        <v>60</v>
      </c>
      <c r="B40" s="70"/>
      <c r="C40" s="314"/>
      <c r="D40" s="262"/>
      <c r="E40" s="315">
        <v>31926</v>
      </c>
      <c r="F40" s="69">
        <v>0</v>
      </c>
      <c r="G40" s="69">
        <v>0</v>
      </c>
      <c r="H40" s="1">
        <v>0</v>
      </c>
    </row>
    <row r="41" spans="1:17" ht="48" customHeight="1" x14ac:dyDescent="0.3">
      <c r="A41" s="390" t="s">
        <v>172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7" customFormat="1" ht="15" customHeight="1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Q42" s="110"/>
    </row>
    <row r="43" spans="1:17" customFormat="1" ht="15" x14ac:dyDescent="0.25">
      <c r="Q43" s="110"/>
    </row>
    <row r="44" spans="1:17" s="72" customFormat="1" ht="15.75" x14ac:dyDescent="0.25">
      <c r="A44" s="389" t="s">
        <v>95</v>
      </c>
      <c r="B44" s="439" t="s">
        <v>191</v>
      </c>
      <c r="C44" s="439"/>
      <c r="D44" s="439"/>
      <c r="E44" s="439"/>
      <c r="F44" s="439"/>
      <c r="G44" s="439"/>
      <c r="H44" s="439"/>
      <c r="I44" s="440">
        <v>12</v>
      </c>
      <c r="J44" s="439"/>
      <c r="K44" s="439"/>
      <c r="L44" s="439"/>
      <c r="M44" s="439"/>
      <c r="N44" s="439"/>
      <c r="O44" s="439"/>
      <c r="Q44" s="184"/>
    </row>
    <row r="45" spans="1:17" s="73" customFormat="1" ht="63.2" customHeight="1" x14ac:dyDescent="0.25">
      <c r="A45" s="389"/>
      <c r="B45" s="389" t="s">
        <v>63</v>
      </c>
      <c r="C45" s="389" t="s">
        <v>64</v>
      </c>
      <c r="D45" s="389" t="s">
        <v>65</v>
      </c>
      <c r="E45" s="389"/>
      <c r="F45" s="389"/>
      <c r="G45" s="389"/>
      <c r="H45" s="389" t="s">
        <v>66</v>
      </c>
      <c r="I45" s="389" t="s">
        <v>63</v>
      </c>
      <c r="J45" s="389" t="s">
        <v>64</v>
      </c>
      <c r="K45" s="389" t="s">
        <v>65</v>
      </c>
      <c r="L45" s="389"/>
      <c r="M45" s="389"/>
      <c r="N45" s="389"/>
      <c r="O45" s="389" t="s">
        <v>66</v>
      </c>
      <c r="Q45" s="185"/>
    </row>
    <row r="46" spans="1:17" s="73" customFormat="1" ht="27.75" customHeight="1" x14ac:dyDescent="0.25">
      <c r="A46" s="389"/>
      <c r="B46" s="389"/>
      <c r="C46" s="389"/>
      <c r="D46" s="389" t="s">
        <v>67</v>
      </c>
      <c r="E46" s="389" t="s">
        <v>68</v>
      </c>
      <c r="F46" s="389"/>
      <c r="G46" s="389"/>
      <c r="H46" s="389"/>
      <c r="I46" s="389"/>
      <c r="J46" s="389"/>
      <c r="K46" s="389" t="s">
        <v>67</v>
      </c>
      <c r="L46" s="389" t="s">
        <v>68</v>
      </c>
      <c r="M46" s="389"/>
      <c r="N46" s="389"/>
      <c r="O46" s="389"/>
      <c r="Q46" s="185"/>
    </row>
    <row r="47" spans="1:17" s="73" customFormat="1" ht="112.7" customHeight="1" x14ac:dyDescent="0.25">
      <c r="A47" s="389"/>
      <c r="B47" s="389"/>
      <c r="C47" s="389"/>
      <c r="D47" s="389"/>
      <c r="E47" s="313" t="s">
        <v>69</v>
      </c>
      <c r="F47" s="313" t="s">
        <v>70</v>
      </c>
      <c r="G47" s="313" t="s">
        <v>71</v>
      </c>
      <c r="H47" s="389"/>
      <c r="I47" s="389"/>
      <c r="J47" s="389"/>
      <c r="K47" s="389"/>
      <c r="L47" s="313" t="s">
        <v>69</v>
      </c>
      <c r="M47" s="313" t="s">
        <v>70</v>
      </c>
      <c r="N47" s="313" t="s">
        <v>71</v>
      </c>
      <c r="O47" s="389"/>
      <c r="Q47" s="185"/>
    </row>
    <row r="48" spans="1:17" s="77" customFormat="1" ht="36.75" customHeight="1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  <c r="Q48" s="186"/>
    </row>
    <row r="49" spans="1:17" customFormat="1" ht="15.75" x14ac:dyDescent="0.3">
      <c r="A49" s="385" t="s">
        <v>73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78"/>
      <c r="Q49" s="110"/>
    </row>
    <row r="50" spans="1:17" customFormat="1" ht="18.75" x14ac:dyDescent="0.3">
      <c r="A50" s="79" t="s">
        <v>74</v>
      </c>
      <c r="B50" s="80">
        <v>1</v>
      </c>
      <c r="C50" s="79">
        <v>0.7</v>
      </c>
      <c r="D50" s="81">
        <v>528.6</v>
      </c>
      <c r="E50" s="79">
        <v>528.6</v>
      </c>
      <c r="F50" s="81"/>
      <c r="G50" s="81"/>
      <c r="H50" s="82">
        <v>48332</v>
      </c>
      <c r="I50" s="80">
        <v>1</v>
      </c>
      <c r="J50" s="83">
        <v>0.7</v>
      </c>
      <c r="K50" s="83">
        <v>528.6</v>
      </c>
      <c r="L50" s="83">
        <v>528.6</v>
      </c>
      <c r="M50" s="83"/>
      <c r="N50" s="83"/>
      <c r="O50" s="82">
        <v>48332</v>
      </c>
      <c r="P50" s="182"/>
      <c r="Q50" s="110"/>
    </row>
    <row r="51" spans="1:17" customFormat="1" ht="37.5" x14ac:dyDescent="0.3">
      <c r="A51" s="79" t="s">
        <v>75</v>
      </c>
      <c r="B51" s="80">
        <v>1</v>
      </c>
      <c r="C51" s="79">
        <v>1</v>
      </c>
      <c r="D51" s="81">
        <v>921.8</v>
      </c>
      <c r="E51" s="79">
        <v>921.8</v>
      </c>
      <c r="F51" s="81"/>
      <c r="G51" s="81"/>
      <c r="H51" s="82">
        <v>58999</v>
      </c>
      <c r="I51" s="80">
        <v>1</v>
      </c>
      <c r="J51" s="83">
        <v>1</v>
      </c>
      <c r="K51" s="83">
        <v>921.8</v>
      </c>
      <c r="L51" s="83">
        <v>921.8</v>
      </c>
      <c r="M51" s="83"/>
      <c r="N51" s="83"/>
      <c r="O51" s="82">
        <v>58999</v>
      </c>
      <c r="P51" s="182"/>
      <c r="Q51" s="110"/>
    </row>
    <row r="52" spans="1:17" customFormat="1" ht="56.25" x14ac:dyDescent="0.3">
      <c r="A52" s="79" t="s">
        <v>178</v>
      </c>
      <c r="B52" s="85">
        <v>2.5</v>
      </c>
      <c r="C52" s="79">
        <v>2</v>
      </c>
      <c r="D52" s="81">
        <v>604.1</v>
      </c>
      <c r="E52" s="79">
        <v>604.1</v>
      </c>
      <c r="F52" s="81"/>
      <c r="G52" s="81"/>
      <c r="H52" s="82">
        <v>19332</v>
      </c>
      <c r="I52" s="85">
        <v>2.5</v>
      </c>
      <c r="J52" s="86">
        <v>2</v>
      </c>
      <c r="K52" s="83">
        <v>604.1</v>
      </c>
      <c r="L52" s="86">
        <v>604.1</v>
      </c>
      <c r="M52" s="83"/>
      <c r="N52" s="83"/>
      <c r="O52" s="82">
        <v>19332</v>
      </c>
      <c r="P52" s="182"/>
      <c r="Q52" s="110"/>
    </row>
    <row r="53" spans="1:17" customFormat="1" ht="18.75" x14ac:dyDescent="0.3">
      <c r="A53" s="79" t="s">
        <v>77</v>
      </c>
      <c r="B53" s="80">
        <v>5.75</v>
      </c>
      <c r="C53" s="79">
        <v>5.8</v>
      </c>
      <c r="D53" s="81">
        <v>1870</v>
      </c>
      <c r="E53" s="79">
        <v>1870</v>
      </c>
      <c r="F53" s="81"/>
      <c r="G53" s="81"/>
      <c r="H53" s="82">
        <v>20636</v>
      </c>
      <c r="I53" s="80">
        <v>5.75</v>
      </c>
      <c r="J53" s="80">
        <v>5.8</v>
      </c>
      <c r="K53" s="83">
        <v>1870</v>
      </c>
      <c r="L53" s="80">
        <v>1870</v>
      </c>
      <c r="M53" s="83"/>
      <c r="N53" s="83"/>
      <c r="O53" s="82">
        <v>20636</v>
      </c>
      <c r="P53" s="182"/>
      <c r="Q53" s="110"/>
    </row>
    <row r="54" spans="1:17" customFormat="1" ht="18.75" x14ac:dyDescent="0.3">
      <c r="A54" s="87" t="s">
        <v>78</v>
      </c>
      <c r="B54" s="88">
        <v>10.25</v>
      </c>
      <c r="C54" s="87">
        <v>9.5</v>
      </c>
      <c r="D54" s="87">
        <v>3924.5</v>
      </c>
      <c r="E54" s="87">
        <v>3924.5</v>
      </c>
      <c r="F54" s="87">
        <v>0</v>
      </c>
      <c r="G54" s="87">
        <v>0</v>
      </c>
      <c r="H54" s="82">
        <v>26440</v>
      </c>
      <c r="I54" s="88">
        <v>10.25</v>
      </c>
      <c r="J54" s="89">
        <v>9.5</v>
      </c>
      <c r="K54" s="89">
        <v>3924.5</v>
      </c>
      <c r="L54" s="89">
        <v>3924.5</v>
      </c>
      <c r="M54" s="89"/>
      <c r="N54" s="89"/>
      <c r="O54" s="82">
        <v>26440</v>
      </c>
      <c r="P54" s="182"/>
      <c r="Q54" s="110"/>
    </row>
    <row r="55" spans="1:17" customFormat="1" ht="15.75" x14ac:dyDescent="0.3">
      <c r="A55" s="441" t="s">
        <v>79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90"/>
      <c r="Q55" s="110"/>
    </row>
    <row r="56" spans="1:17" customFormat="1" ht="18.75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182"/>
      <c r="Q56" s="110"/>
    </row>
    <row r="57" spans="1:17" customFormat="1" ht="37.5" x14ac:dyDescent="0.3">
      <c r="A57" s="79" t="s">
        <v>75</v>
      </c>
      <c r="B57" s="80">
        <v>0</v>
      </c>
      <c r="C57" s="79">
        <v>0</v>
      </c>
      <c r="D57" s="81">
        <v>0</v>
      </c>
      <c r="E57" s="79">
        <v>0</v>
      </c>
      <c r="F57" s="81"/>
      <c r="G57" s="81"/>
      <c r="H57" s="82" t="e">
        <v>#DIV/0!</v>
      </c>
      <c r="I57" s="80">
        <v>0</v>
      </c>
      <c r="J57" s="83">
        <v>0</v>
      </c>
      <c r="K57" s="83">
        <v>0</v>
      </c>
      <c r="L57" s="83">
        <v>0</v>
      </c>
      <c r="M57" s="83"/>
      <c r="N57" s="83"/>
      <c r="O57" s="82" t="e">
        <v>#DIV/0!</v>
      </c>
      <c r="P57" s="182"/>
      <c r="Q57" s="110"/>
    </row>
    <row r="58" spans="1:17" customFormat="1" ht="56.25" x14ac:dyDescent="0.3">
      <c r="A58" s="79" t="s">
        <v>178</v>
      </c>
      <c r="B58" s="80">
        <v>1.25</v>
      </c>
      <c r="C58" s="79">
        <v>1</v>
      </c>
      <c r="D58" s="81">
        <v>217.8</v>
      </c>
      <c r="E58" s="79">
        <v>217.8</v>
      </c>
      <c r="F58" s="81"/>
      <c r="G58" s="81"/>
      <c r="H58" s="82">
        <v>13940</v>
      </c>
      <c r="I58" s="85">
        <v>1.25</v>
      </c>
      <c r="J58" s="85">
        <v>1</v>
      </c>
      <c r="K58" s="83">
        <v>217.8</v>
      </c>
      <c r="L58" s="85">
        <v>217.8</v>
      </c>
      <c r="M58" s="83"/>
      <c r="N58" s="83"/>
      <c r="O58" s="82">
        <v>13940</v>
      </c>
      <c r="P58" s="182"/>
      <c r="Q58" s="110"/>
    </row>
    <row r="59" spans="1:17" customFormat="1" ht="18.75" x14ac:dyDescent="0.3">
      <c r="A59" s="79" t="s">
        <v>77</v>
      </c>
      <c r="B59" s="80">
        <v>1</v>
      </c>
      <c r="C59" s="79">
        <v>0.8</v>
      </c>
      <c r="D59" s="81">
        <v>172.8</v>
      </c>
      <c r="E59" s="79">
        <v>172.8</v>
      </c>
      <c r="F59" s="81"/>
      <c r="G59" s="81"/>
      <c r="H59" s="82">
        <v>13825</v>
      </c>
      <c r="I59" s="80">
        <v>1</v>
      </c>
      <c r="J59" s="80">
        <v>0.8</v>
      </c>
      <c r="K59" s="83">
        <v>172.8</v>
      </c>
      <c r="L59" s="80">
        <v>172.8</v>
      </c>
      <c r="M59" s="83"/>
      <c r="N59" s="83"/>
      <c r="O59" s="82">
        <v>13825</v>
      </c>
      <c r="P59" s="182"/>
      <c r="Q59" s="110"/>
    </row>
    <row r="60" spans="1:17" customFormat="1" ht="18.75" x14ac:dyDescent="0.3">
      <c r="A60" s="87" t="s">
        <v>78</v>
      </c>
      <c r="B60" s="88">
        <v>2.25</v>
      </c>
      <c r="C60" s="87">
        <v>1.8</v>
      </c>
      <c r="D60" s="87">
        <v>390.6</v>
      </c>
      <c r="E60" s="87">
        <v>390.6</v>
      </c>
      <c r="F60" s="87">
        <v>0</v>
      </c>
      <c r="G60" s="87">
        <v>0</v>
      </c>
      <c r="H60" s="82">
        <v>13889</v>
      </c>
      <c r="I60" s="88">
        <v>2.25</v>
      </c>
      <c r="J60" s="89">
        <v>1.8</v>
      </c>
      <c r="K60" s="89">
        <v>390.6</v>
      </c>
      <c r="L60" s="89">
        <v>390.6</v>
      </c>
      <c r="M60" s="89"/>
      <c r="N60" s="89"/>
      <c r="O60" s="82">
        <v>13889</v>
      </c>
      <c r="P60" s="182"/>
      <c r="Q60" s="110"/>
    </row>
    <row r="61" spans="1:17" customFormat="1" ht="15.75" x14ac:dyDescent="0.3">
      <c r="A61" s="441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90"/>
      <c r="Q61" s="110"/>
    </row>
    <row r="62" spans="1:17" customFormat="1" ht="18.75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182"/>
      <c r="Q62" s="110"/>
    </row>
    <row r="63" spans="1:17" customFormat="1" ht="37.5" x14ac:dyDescent="0.3">
      <c r="A63" s="79" t="s">
        <v>75</v>
      </c>
      <c r="B63" s="80">
        <v>0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0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182"/>
      <c r="Q63" s="110"/>
    </row>
    <row r="64" spans="1:17" customFormat="1" ht="56.25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182"/>
      <c r="Q64" s="110"/>
    </row>
    <row r="65" spans="1:17" customFormat="1" ht="18.75" x14ac:dyDescent="0.3">
      <c r="A65" s="79" t="s">
        <v>77</v>
      </c>
      <c r="B65" s="80">
        <v>0</v>
      </c>
      <c r="C65" s="79">
        <v>0</v>
      </c>
      <c r="D65" s="81">
        <v>0</v>
      </c>
      <c r="E65" s="79">
        <v>0</v>
      </c>
      <c r="F65" s="81"/>
      <c r="G65" s="81"/>
      <c r="H65" s="82" t="e">
        <v>#DIV/0!</v>
      </c>
      <c r="I65" s="80">
        <v>0</v>
      </c>
      <c r="J65" s="80">
        <v>0</v>
      </c>
      <c r="K65" s="83">
        <v>0</v>
      </c>
      <c r="L65" s="80">
        <v>0</v>
      </c>
      <c r="M65" s="83"/>
      <c r="N65" s="83"/>
      <c r="O65" s="82" t="e">
        <v>#DIV/0!</v>
      </c>
      <c r="P65" s="182"/>
      <c r="Q65" s="110"/>
    </row>
    <row r="66" spans="1:17" customFormat="1" ht="18.75" x14ac:dyDescent="0.3">
      <c r="A66" s="87" t="s">
        <v>78</v>
      </c>
      <c r="B66" s="88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2" t="e">
        <v>#DIV/0!</v>
      </c>
      <c r="I66" s="88">
        <v>0</v>
      </c>
      <c r="J66" s="89">
        <v>0</v>
      </c>
      <c r="K66" s="89">
        <v>0</v>
      </c>
      <c r="L66" s="89">
        <v>0</v>
      </c>
      <c r="M66" s="89"/>
      <c r="N66" s="89"/>
      <c r="O66" s="82" t="e">
        <v>#DIV/0!</v>
      </c>
      <c r="P66" s="182"/>
      <c r="Q66" s="110"/>
    </row>
    <row r="67" spans="1:17" customFormat="1" ht="15.75" x14ac:dyDescent="0.3">
      <c r="A67" s="441" t="s">
        <v>81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3"/>
      <c r="P67" s="90"/>
      <c r="Q67" s="110"/>
    </row>
    <row r="68" spans="1:17" customFormat="1" ht="18.75" x14ac:dyDescent="0.3">
      <c r="A68" s="79" t="s">
        <v>74</v>
      </c>
      <c r="B68" s="80">
        <v>0</v>
      </c>
      <c r="C68" s="79">
        <v>0</v>
      </c>
      <c r="D68" s="81">
        <v>0</v>
      </c>
      <c r="E68" s="79">
        <v>0</v>
      </c>
      <c r="F68" s="81"/>
      <c r="G68" s="81"/>
      <c r="H68" s="82" t="e">
        <v>#DIV/0!</v>
      </c>
      <c r="I68" s="80">
        <v>0</v>
      </c>
      <c r="J68" s="83">
        <v>0</v>
      </c>
      <c r="K68" s="83">
        <v>0</v>
      </c>
      <c r="L68" s="83">
        <v>0</v>
      </c>
      <c r="M68" s="83"/>
      <c r="N68" s="83"/>
      <c r="O68" s="82" t="e">
        <v>#DIV/0!</v>
      </c>
      <c r="P68" s="182"/>
      <c r="Q68" s="110"/>
    </row>
    <row r="69" spans="1:17" customFormat="1" ht="37.5" x14ac:dyDescent="0.3">
      <c r="A69" s="79" t="s">
        <v>75</v>
      </c>
      <c r="B69" s="80">
        <v>0</v>
      </c>
      <c r="C69" s="79">
        <v>0</v>
      </c>
      <c r="D69" s="81">
        <v>0</v>
      </c>
      <c r="E69" s="79">
        <v>0</v>
      </c>
      <c r="F69" s="81"/>
      <c r="G69" s="81"/>
      <c r="H69" s="82" t="e">
        <v>#DIV/0!</v>
      </c>
      <c r="I69" s="80">
        <v>0</v>
      </c>
      <c r="J69" s="83">
        <v>0</v>
      </c>
      <c r="K69" s="83">
        <v>0</v>
      </c>
      <c r="L69" s="83">
        <v>0</v>
      </c>
      <c r="M69" s="83"/>
      <c r="N69" s="83"/>
      <c r="O69" s="82" t="e">
        <v>#DIV/0!</v>
      </c>
      <c r="P69" s="182"/>
      <c r="Q69" s="110"/>
    </row>
    <row r="70" spans="1:17" customFormat="1" ht="56.25" x14ac:dyDescent="0.3">
      <c r="A70" s="79" t="s">
        <v>178</v>
      </c>
      <c r="B70" s="80">
        <v>0</v>
      </c>
      <c r="C70" s="79">
        <v>0</v>
      </c>
      <c r="D70" s="81">
        <v>0</v>
      </c>
      <c r="E70" s="79">
        <v>0</v>
      </c>
      <c r="F70" s="81"/>
      <c r="G70" s="81"/>
      <c r="H70" s="82" t="e">
        <v>#DIV/0!</v>
      </c>
      <c r="I70" s="85"/>
      <c r="J70" s="85"/>
      <c r="K70" s="83">
        <v>0</v>
      </c>
      <c r="L70" s="85"/>
      <c r="M70" s="83"/>
      <c r="N70" s="83"/>
      <c r="O70" s="82" t="e">
        <v>#DIV/0!</v>
      </c>
      <c r="P70" s="182"/>
      <c r="Q70" s="110"/>
    </row>
    <row r="71" spans="1:17" customFormat="1" ht="18.75" x14ac:dyDescent="0.3">
      <c r="A71" s="79" t="s">
        <v>77</v>
      </c>
      <c r="B71" s="80">
        <v>0</v>
      </c>
      <c r="C71" s="79">
        <v>0</v>
      </c>
      <c r="D71" s="81">
        <v>0</v>
      </c>
      <c r="E71" s="79">
        <v>0</v>
      </c>
      <c r="F71" s="81"/>
      <c r="G71" s="81"/>
      <c r="H71" s="82" t="e">
        <v>#DIV/0!</v>
      </c>
      <c r="I71" s="80">
        <v>0</v>
      </c>
      <c r="J71" s="80">
        <v>0</v>
      </c>
      <c r="K71" s="83">
        <v>0</v>
      </c>
      <c r="L71" s="80">
        <v>0</v>
      </c>
      <c r="M71" s="83"/>
      <c r="N71" s="83"/>
      <c r="O71" s="82" t="e">
        <v>#DIV/0!</v>
      </c>
      <c r="P71" s="182"/>
      <c r="Q71" s="110"/>
    </row>
    <row r="72" spans="1:17" customFormat="1" ht="18.75" x14ac:dyDescent="0.3">
      <c r="A72" s="87" t="s">
        <v>78</v>
      </c>
      <c r="B72" s="88">
        <v>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2" t="e">
        <v>#DIV/0!</v>
      </c>
      <c r="I72" s="88">
        <v>0</v>
      </c>
      <c r="J72" s="89">
        <v>0</v>
      </c>
      <c r="K72" s="89">
        <v>0</v>
      </c>
      <c r="L72" s="89">
        <v>0</v>
      </c>
      <c r="M72" s="89"/>
      <c r="N72" s="89"/>
      <c r="O72" s="82" t="e">
        <v>#DIV/0!</v>
      </c>
      <c r="P72" s="182"/>
      <c r="Q72" s="110"/>
    </row>
    <row r="73" spans="1:17" customFormat="1" ht="15.75" x14ac:dyDescent="0.3">
      <c r="A73" s="441" t="s">
        <v>82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3"/>
      <c r="P73" s="90"/>
      <c r="Q73" s="110"/>
    </row>
    <row r="74" spans="1:17" customFormat="1" ht="18.75" x14ac:dyDescent="0.3">
      <c r="A74" s="79" t="s">
        <v>74</v>
      </c>
      <c r="B74" s="80">
        <v>1</v>
      </c>
      <c r="C74" s="80">
        <v>0.7</v>
      </c>
      <c r="D74" s="80">
        <v>528.6</v>
      </c>
      <c r="E74" s="80">
        <v>528.6</v>
      </c>
      <c r="F74" s="80">
        <v>0</v>
      </c>
      <c r="G74" s="80">
        <v>0</v>
      </c>
      <c r="H74" s="82">
        <v>48332</v>
      </c>
      <c r="I74" s="80">
        <v>1</v>
      </c>
      <c r="J74" s="83">
        <v>0.7</v>
      </c>
      <c r="K74" s="83">
        <v>528.6</v>
      </c>
      <c r="L74" s="83">
        <v>528.6</v>
      </c>
      <c r="M74" s="83">
        <v>0</v>
      </c>
      <c r="N74" s="83">
        <v>0</v>
      </c>
      <c r="O74" s="82">
        <v>48332</v>
      </c>
      <c r="P74" s="182"/>
      <c r="Q74" s="110"/>
    </row>
    <row r="75" spans="1:17" customFormat="1" ht="37.5" x14ac:dyDescent="0.3">
      <c r="A75" s="79" t="s">
        <v>75</v>
      </c>
      <c r="B75" s="80">
        <v>1</v>
      </c>
      <c r="C75" s="80">
        <v>1</v>
      </c>
      <c r="D75" s="80">
        <v>921.8</v>
      </c>
      <c r="E75" s="80">
        <v>921.8</v>
      </c>
      <c r="F75" s="80">
        <v>0</v>
      </c>
      <c r="G75" s="80">
        <v>0</v>
      </c>
      <c r="H75" s="82">
        <v>58999</v>
      </c>
      <c r="I75" s="80">
        <v>1</v>
      </c>
      <c r="J75" s="83">
        <v>1</v>
      </c>
      <c r="K75" s="83">
        <v>921.8</v>
      </c>
      <c r="L75" s="83">
        <v>921.8</v>
      </c>
      <c r="M75" s="83">
        <v>0</v>
      </c>
      <c r="N75" s="83">
        <v>0</v>
      </c>
      <c r="O75" s="82">
        <v>58999</v>
      </c>
      <c r="P75" s="182"/>
      <c r="Q75" s="110"/>
    </row>
    <row r="76" spans="1:17" customFormat="1" ht="56.25" x14ac:dyDescent="0.3">
      <c r="A76" s="79" t="s">
        <v>178</v>
      </c>
      <c r="B76" s="80">
        <v>3.75</v>
      </c>
      <c r="C76" s="80">
        <v>3</v>
      </c>
      <c r="D76" s="80">
        <v>821.9</v>
      </c>
      <c r="E76" s="80">
        <v>821.9</v>
      </c>
      <c r="F76" s="80">
        <v>0</v>
      </c>
      <c r="G76" s="80">
        <v>0</v>
      </c>
      <c r="H76" s="82">
        <v>17535</v>
      </c>
      <c r="I76" s="80">
        <v>3.75</v>
      </c>
      <c r="J76" s="83">
        <v>3</v>
      </c>
      <c r="K76" s="83">
        <v>821.9</v>
      </c>
      <c r="L76" s="83">
        <v>821.9</v>
      </c>
      <c r="M76" s="83">
        <v>0</v>
      </c>
      <c r="N76" s="83">
        <v>0</v>
      </c>
      <c r="O76" s="82">
        <v>17535</v>
      </c>
      <c r="P76" s="182"/>
      <c r="Q76" s="110"/>
    </row>
    <row r="77" spans="1:17" customFormat="1" ht="18.75" x14ac:dyDescent="0.3">
      <c r="A77" s="79" t="s">
        <v>77</v>
      </c>
      <c r="B77" s="80">
        <v>6.75</v>
      </c>
      <c r="C77" s="80">
        <v>6.6</v>
      </c>
      <c r="D77" s="80">
        <v>2042.8</v>
      </c>
      <c r="E77" s="80">
        <v>2042.8</v>
      </c>
      <c r="F77" s="80">
        <v>0</v>
      </c>
      <c r="G77" s="80">
        <v>0</v>
      </c>
      <c r="H77" s="82">
        <v>19810</v>
      </c>
      <c r="I77" s="80">
        <v>6.75</v>
      </c>
      <c r="J77" s="83">
        <v>6.6</v>
      </c>
      <c r="K77" s="83">
        <v>2042.8</v>
      </c>
      <c r="L77" s="83">
        <v>2042.8</v>
      </c>
      <c r="M77" s="83">
        <v>0</v>
      </c>
      <c r="N77" s="83">
        <v>0</v>
      </c>
      <c r="O77" s="82">
        <v>19810</v>
      </c>
      <c r="P77" s="182"/>
      <c r="Q77" s="110"/>
    </row>
    <row r="78" spans="1:17" customFormat="1" ht="18.75" x14ac:dyDescent="0.3">
      <c r="A78" s="87" t="s">
        <v>78</v>
      </c>
      <c r="B78" s="88">
        <v>12.5</v>
      </c>
      <c r="C78" s="87">
        <v>11.3</v>
      </c>
      <c r="D78" s="87">
        <v>4315.1000000000004</v>
      </c>
      <c r="E78" s="87">
        <v>4315.1000000000004</v>
      </c>
      <c r="F78" s="87">
        <v>0</v>
      </c>
      <c r="G78" s="87">
        <v>0</v>
      </c>
      <c r="H78" s="82">
        <v>24441</v>
      </c>
      <c r="I78" s="88">
        <v>12.5</v>
      </c>
      <c r="J78" s="89">
        <v>11.3</v>
      </c>
      <c r="K78" s="89">
        <v>4315.1000000000004</v>
      </c>
      <c r="L78" s="89">
        <v>4315.1000000000004</v>
      </c>
      <c r="M78" s="89">
        <v>0</v>
      </c>
      <c r="N78" s="89">
        <v>0</v>
      </c>
      <c r="O78" s="82">
        <v>24441</v>
      </c>
      <c r="P78" s="182"/>
      <c r="Q78" s="110"/>
    </row>
    <row r="79" spans="1:17" x14ac:dyDescent="0.2">
      <c r="Q79" s="1"/>
    </row>
    <row r="80" spans="1:17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31496062992125984" top="0.35433070866141736" bottom="0.35433070866141736" header="0.31496062992125984" footer="0.31496062992125984"/>
  <pageSetup paperSize="9" scale="50" orientation="landscape" r:id="rId1"/>
  <rowBreaks count="1" manualBreakCount="1">
    <brk id="3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25" zoomScale="65" zoomScaleNormal="100" zoomScaleSheetLayoutView="65" workbookViewId="0">
      <selection activeCell="M30" sqref="M30:N30"/>
    </sheetView>
  </sheetViews>
  <sheetFormatPr defaultColWidth="14.85546875" defaultRowHeight="90" customHeight="1" x14ac:dyDescent="0.2"/>
  <cols>
    <col min="1" max="1" width="39.42578125" style="1" customWidth="1"/>
    <col min="2" max="12" width="14.85546875" style="1"/>
    <col min="13" max="13" width="26.7109375" style="1" customWidth="1"/>
    <col min="14" max="16" width="14.85546875" style="1"/>
    <col min="17" max="17" width="14.85546875" style="183"/>
    <col min="18" max="16384" width="14.85546875" style="1"/>
  </cols>
  <sheetData>
    <row r="1" spans="1:20" ht="90" customHeight="1" x14ac:dyDescent="0.2">
      <c r="H1" s="2"/>
      <c r="I1" s="2"/>
      <c r="J1" s="2"/>
      <c r="K1" s="3" t="s">
        <v>0</v>
      </c>
    </row>
    <row r="2" spans="1:20" ht="90" customHeight="1" x14ac:dyDescent="0.2">
      <c r="A2" s="423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20" ht="90" customHeight="1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29"/>
      <c r="K3" s="424" t="s">
        <v>6</v>
      </c>
    </row>
    <row r="4" spans="1:20" ht="90" customHeight="1" x14ac:dyDescent="0.2">
      <c r="A4" s="5">
        <v>12</v>
      </c>
      <c r="B4" s="425"/>
      <c r="C4" s="427"/>
      <c r="D4" s="427"/>
      <c r="E4" s="425"/>
      <c r="F4" s="425"/>
      <c r="G4" s="425"/>
      <c r="H4" s="332" t="s">
        <v>7</v>
      </c>
      <c r="I4" s="332" t="s">
        <v>170</v>
      </c>
      <c r="J4" s="332" t="s">
        <v>8</v>
      </c>
      <c r="K4" s="425"/>
      <c r="M4" s="1" t="s">
        <v>174</v>
      </c>
      <c r="O4" s="6"/>
      <c r="P4" s="6"/>
      <c r="Q4" s="187"/>
    </row>
    <row r="5" spans="1:20" ht="90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90" customHeight="1" x14ac:dyDescent="0.2">
      <c r="A6" s="9" t="s">
        <v>208</v>
      </c>
      <c r="B6" s="10">
        <v>1</v>
      </c>
      <c r="C6" s="11">
        <v>16.5</v>
      </c>
      <c r="D6" s="11">
        <v>16.5</v>
      </c>
      <c r="E6" s="12">
        <v>14</v>
      </c>
      <c r="F6" s="12">
        <v>13.7</v>
      </c>
      <c r="G6" s="13">
        <v>5211800</v>
      </c>
      <c r="H6" s="222">
        <v>3686829</v>
      </c>
      <c r="I6" s="222">
        <v>408267</v>
      </c>
      <c r="J6" s="15">
        <v>1116704</v>
      </c>
      <c r="K6" s="16">
        <v>31702</v>
      </c>
      <c r="L6" s="17"/>
      <c r="M6" s="18">
        <v>21.4</v>
      </c>
      <c r="N6" s="18"/>
      <c r="O6" s="17"/>
      <c r="P6" s="17"/>
      <c r="Q6" s="188"/>
      <c r="R6" s="19"/>
      <c r="S6" s="19"/>
      <c r="T6" s="17"/>
    </row>
    <row r="7" spans="1:20" ht="90" customHeight="1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ht="90" customHeight="1" x14ac:dyDescent="0.2">
      <c r="A8" s="423" t="s">
        <v>194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20" ht="90" customHeight="1" x14ac:dyDescent="0.2">
      <c r="A9" s="4" t="s">
        <v>1</v>
      </c>
      <c r="B9" s="430" t="s">
        <v>12</v>
      </c>
      <c r="C9" s="431"/>
      <c r="D9" s="431"/>
      <c r="E9" s="431"/>
      <c r="F9" s="431"/>
      <c r="G9" s="431"/>
      <c r="H9" s="432" t="s">
        <v>13</v>
      </c>
      <c r="I9" s="433"/>
      <c r="J9" s="433"/>
      <c r="K9" s="433"/>
      <c r="L9" s="433"/>
      <c r="M9" s="434"/>
    </row>
    <row r="10" spans="1:20" ht="90" customHeight="1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32" t="s">
        <v>18</v>
      </c>
      <c r="K10" s="25" t="s">
        <v>19</v>
      </c>
      <c r="L10" s="25" t="s">
        <v>20</v>
      </c>
      <c r="M10" s="25" t="s">
        <v>21</v>
      </c>
    </row>
    <row r="11" spans="1:20" ht="90" customHeight="1" x14ac:dyDescent="0.2">
      <c r="A11" s="25" t="s">
        <v>182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90" customHeight="1" x14ac:dyDescent="0.2">
      <c r="A12" s="30" t="s">
        <v>24</v>
      </c>
      <c r="B12" s="31">
        <v>8.5</v>
      </c>
      <c r="C12" s="31">
        <v>8.5</v>
      </c>
      <c r="D12" s="32">
        <v>6.3</v>
      </c>
      <c r="E12" s="32">
        <v>6.3</v>
      </c>
      <c r="F12" s="33">
        <v>3082500</v>
      </c>
      <c r="G12" s="33">
        <v>40774</v>
      </c>
      <c r="H12" s="34"/>
      <c r="I12" s="34"/>
      <c r="J12" s="34"/>
      <c r="K12" s="34"/>
      <c r="L12" s="34"/>
      <c r="M12" s="34"/>
    </row>
    <row r="13" spans="1:20" ht="90" customHeight="1" x14ac:dyDescent="0.2">
      <c r="A13" s="30" t="s">
        <v>25</v>
      </c>
      <c r="B13" s="35">
        <v>0.75</v>
      </c>
      <c r="C13" s="31">
        <v>0.75</v>
      </c>
      <c r="D13" s="36">
        <v>1</v>
      </c>
      <c r="E13" s="37">
        <v>1</v>
      </c>
      <c r="F13" s="38">
        <v>282900</v>
      </c>
      <c r="G13" s="39">
        <v>23575</v>
      </c>
      <c r="H13" s="40"/>
      <c r="I13" s="40"/>
      <c r="J13" s="41"/>
      <c r="K13" s="41"/>
      <c r="L13" s="41"/>
      <c r="M13" s="41"/>
    </row>
    <row r="14" spans="1:20" ht="90" customHeight="1" x14ac:dyDescent="0.2">
      <c r="A14" s="30" t="s">
        <v>26</v>
      </c>
      <c r="B14" s="35">
        <v>0</v>
      </c>
      <c r="C14" s="31">
        <v>0</v>
      </c>
      <c r="D14" s="36">
        <v>0</v>
      </c>
      <c r="E14" s="37">
        <v>0</v>
      </c>
      <c r="F14" s="38">
        <v>0</v>
      </c>
      <c r="G14" s="39" t="e">
        <v>#DIV/0!</v>
      </c>
      <c r="H14" s="40"/>
      <c r="I14" s="40"/>
      <c r="J14" s="41"/>
      <c r="K14" s="41"/>
      <c r="L14" s="41"/>
      <c r="M14" s="41"/>
    </row>
    <row r="15" spans="1:20" ht="90" customHeight="1" x14ac:dyDescent="0.25">
      <c r="A15" s="322"/>
      <c r="B15" s="322"/>
      <c r="C15" s="322"/>
      <c r="D15" s="322"/>
      <c r="E15" s="322"/>
      <c r="F15" s="322"/>
      <c r="G15" s="322"/>
      <c r="H15" s="322"/>
      <c r="I15" s="322" t="s">
        <v>27</v>
      </c>
    </row>
    <row r="16" spans="1:20" ht="90" customHeight="1" x14ac:dyDescent="0.2">
      <c r="A16" s="357" t="s">
        <v>195</v>
      </c>
      <c r="B16" s="356"/>
      <c r="C16" s="356"/>
      <c r="D16" s="356"/>
      <c r="E16" s="356"/>
      <c r="F16" s="356"/>
      <c r="G16" s="356"/>
      <c r="H16" s="356"/>
      <c r="I16" s="356"/>
    </row>
    <row r="17" spans="1:20" ht="90" customHeight="1" x14ac:dyDescent="0.25">
      <c r="A17" s="43"/>
      <c r="B17" s="322"/>
      <c r="C17" s="322"/>
      <c r="D17" s="322"/>
      <c r="E17" s="322"/>
      <c r="F17" s="322"/>
      <c r="G17" s="322"/>
      <c r="H17" s="322"/>
      <c r="I17" s="322"/>
    </row>
    <row r="18" spans="1:20" ht="90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90" customHeight="1" x14ac:dyDescent="0.2">
      <c r="A19" s="5">
        <v>12</v>
      </c>
      <c r="B19" s="44" t="s">
        <v>196</v>
      </c>
      <c r="C19" s="44" t="s">
        <v>217</v>
      </c>
      <c r="D19" s="44" t="s">
        <v>212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</row>
    <row r="20" spans="1:20" ht="90" customHeight="1" x14ac:dyDescent="0.25">
      <c r="A20" s="45" t="s">
        <v>208</v>
      </c>
      <c r="B20" s="46">
        <v>4</v>
      </c>
      <c r="C20" s="47"/>
      <c r="D20" s="48">
        <v>10</v>
      </c>
      <c r="E20" s="48">
        <v>14</v>
      </c>
      <c r="F20" s="47">
        <v>4</v>
      </c>
      <c r="G20" s="49"/>
      <c r="H20" s="50"/>
      <c r="I20" s="50">
        <v>4</v>
      </c>
    </row>
    <row r="22" spans="1:20" ht="90" customHeigh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90" customHeight="1" x14ac:dyDescent="0.2">
      <c r="A23" s="362" t="s">
        <v>32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ht="90" customHeight="1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ht="90" customHeight="1" x14ac:dyDescent="0.2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</row>
    <row r="26" spans="1:20" ht="90" customHeight="1" x14ac:dyDescent="0.2">
      <c r="A26" s="366" t="s">
        <v>34</v>
      </c>
      <c r="B26" s="438">
        <v>12</v>
      </c>
      <c r="C26" s="366" t="s">
        <v>199</v>
      </c>
      <c r="D26" s="366"/>
      <c r="E26" s="366"/>
      <c r="F26" s="366"/>
      <c r="G26" s="366" t="s">
        <v>35</v>
      </c>
      <c r="H26" s="366"/>
      <c r="I26" s="366"/>
      <c r="J26" s="366"/>
      <c r="K26" s="366" t="s">
        <v>200</v>
      </c>
      <c r="L26" s="366"/>
      <c r="M26" s="366" t="s">
        <v>36</v>
      </c>
      <c r="N26" s="366" t="s">
        <v>37</v>
      </c>
      <c r="O26" s="366" t="s">
        <v>38</v>
      </c>
    </row>
    <row r="27" spans="1:20" ht="90" customHeight="1" x14ac:dyDescent="0.2">
      <c r="A27" s="366"/>
      <c r="B27" s="366"/>
      <c r="C27" s="366" t="s">
        <v>39</v>
      </c>
      <c r="D27" s="366" t="s">
        <v>40</v>
      </c>
      <c r="E27" s="366" t="s">
        <v>41</v>
      </c>
      <c r="F27" s="366" t="s">
        <v>42</v>
      </c>
      <c r="G27" s="366" t="s">
        <v>39</v>
      </c>
      <c r="H27" s="366" t="s">
        <v>40</v>
      </c>
      <c r="I27" s="366" t="s">
        <v>41</v>
      </c>
      <c r="J27" s="366" t="s">
        <v>42</v>
      </c>
      <c r="K27" s="366"/>
      <c r="L27" s="366"/>
      <c r="M27" s="366"/>
      <c r="N27" s="366"/>
      <c r="O27" s="366"/>
    </row>
    <row r="28" spans="1:20" ht="90" customHeight="1" x14ac:dyDescent="0.2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23" t="s">
        <v>43</v>
      </c>
      <c r="L28" s="323" t="s">
        <v>44</v>
      </c>
      <c r="M28" s="366"/>
      <c r="N28" s="366"/>
      <c r="O28" s="366"/>
    </row>
    <row r="29" spans="1:20" ht="90" customHeight="1" x14ac:dyDescent="0.2">
      <c r="A29" s="369" t="s">
        <v>45</v>
      </c>
      <c r="B29" s="370"/>
      <c r="C29" s="180"/>
      <c r="D29" s="180"/>
      <c r="E29" s="180"/>
      <c r="F29" s="180"/>
      <c r="G29" s="180"/>
      <c r="H29" s="180"/>
      <c r="I29" s="180"/>
      <c r="J29" s="180"/>
      <c r="K29" s="55"/>
      <c r="L29" s="55"/>
      <c r="M29" s="56"/>
      <c r="N29" s="56"/>
      <c r="O29" s="56"/>
    </row>
    <row r="30" spans="1:20" ht="131.25" customHeight="1" x14ac:dyDescent="0.2">
      <c r="A30" s="323" t="s">
        <v>208</v>
      </c>
      <c r="B30" s="57"/>
      <c r="C30" s="149">
        <v>19.61</v>
      </c>
      <c r="D30" s="149">
        <v>19.61</v>
      </c>
      <c r="E30" s="149">
        <v>16</v>
      </c>
      <c r="F30" s="149">
        <v>0</v>
      </c>
      <c r="G30" s="59">
        <v>16.5</v>
      </c>
      <c r="H30" s="59">
        <v>16.5</v>
      </c>
      <c r="I30" s="60">
        <v>14</v>
      </c>
      <c r="J30" s="181">
        <v>0</v>
      </c>
      <c r="K30" s="181"/>
      <c r="L30" s="61"/>
      <c r="M30" s="300" t="s">
        <v>248</v>
      </c>
      <c r="N30" s="283" t="s">
        <v>249</v>
      </c>
      <c r="O30" s="58"/>
      <c r="P30" s="276"/>
      <c r="Q30" s="285"/>
      <c r="R30" s="276"/>
      <c r="S30" s="276"/>
      <c r="T30" s="276"/>
    </row>
    <row r="31" spans="1:20" ht="90" customHeight="1" x14ac:dyDescent="0.25">
      <c r="A31"/>
      <c r="B31"/>
      <c r="C31"/>
      <c r="D31"/>
      <c r="E31" s="376" t="s">
        <v>46</v>
      </c>
      <c r="F31" s="376"/>
      <c r="G31" s="376"/>
    </row>
    <row r="32" spans="1:20" ht="90" customHeight="1" x14ac:dyDescent="0.2">
      <c r="A32" s="377" t="s">
        <v>47</v>
      </c>
      <c r="B32" s="377"/>
      <c r="C32" s="377"/>
      <c r="D32" s="377"/>
      <c r="E32" s="377"/>
      <c r="F32" s="377"/>
      <c r="G32" s="377"/>
      <c r="K32" s="1" t="s">
        <v>177</v>
      </c>
      <c r="M32" s="276">
        <v>3.11</v>
      </c>
      <c r="N32" s="277">
        <v>2</v>
      </c>
    </row>
    <row r="33" spans="1:17" ht="90" customHeight="1" x14ac:dyDescent="0.2">
      <c r="A33" s="426" t="s">
        <v>182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7" ht="90" customHeight="1" x14ac:dyDescent="0.2">
      <c r="A34" s="427"/>
      <c r="B34" s="427"/>
      <c r="C34" s="427"/>
      <c r="D34" s="427"/>
      <c r="E34" s="427"/>
      <c r="F34" s="427"/>
      <c r="G34" s="427"/>
    </row>
    <row r="35" spans="1:17" ht="90" customHeight="1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7" ht="90" customHeight="1" x14ac:dyDescent="0.2">
      <c r="A36" s="327" t="s">
        <v>56</v>
      </c>
      <c r="B36" s="67">
        <v>1</v>
      </c>
      <c r="C36" s="329">
        <v>37392</v>
      </c>
      <c r="D36" s="327"/>
      <c r="E36" s="329">
        <v>30308</v>
      </c>
      <c r="F36" s="69">
        <v>1.2</v>
      </c>
      <c r="G36" s="69">
        <v>0</v>
      </c>
    </row>
    <row r="37" spans="1:17" ht="90" customHeight="1" x14ac:dyDescent="0.2">
      <c r="A37" s="327" t="s">
        <v>57</v>
      </c>
      <c r="B37" s="67">
        <v>1</v>
      </c>
      <c r="C37" s="327"/>
      <c r="D37" s="261">
        <v>33225</v>
      </c>
      <c r="E37" s="329">
        <v>30308</v>
      </c>
      <c r="F37" s="69">
        <v>0</v>
      </c>
      <c r="G37" s="69">
        <v>1.1000000000000001</v>
      </c>
      <c r="H37" s="1">
        <v>398700</v>
      </c>
    </row>
    <row r="38" spans="1:17" ht="90" customHeight="1" x14ac:dyDescent="0.2">
      <c r="A38" s="327" t="s">
        <v>58</v>
      </c>
      <c r="B38" s="70"/>
      <c r="C38" s="327"/>
      <c r="D38" s="262"/>
      <c r="E38" s="329">
        <v>30308</v>
      </c>
      <c r="F38" s="69">
        <v>0</v>
      </c>
      <c r="G38" s="69">
        <v>0</v>
      </c>
      <c r="H38" s="1">
        <v>0</v>
      </c>
    </row>
    <row r="39" spans="1:17" ht="90" customHeight="1" x14ac:dyDescent="0.2">
      <c r="A39" s="327" t="s">
        <v>59</v>
      </c>
      <c r="B39" s="70"/>
      <c r="C39" s="327"/>
      <c r="D39" s="262"/>
      <c r="E39" s="329">
        <v>30308</v>
      </c>
      <c r="F39" s="69">
        <v>0</v>
      </c>
      <c r="G39" s="69">
        <v>0</v>
      </c>
      <c r="H39" s="1">
        <v>0</v>
      </c>
    </row>
    <row r="40" spans="1:17" ht="90" customHeight="1" x14ac:dyDescent="0.2">
      <c r="A40" s="327" t="s">
        <v>60</v>
      </c>
      <c r="B40" s="70"/>
      <c r="C40" s="327"/>
      <c r="D40" s="262"/>
      <c r="E40" s="329">
        <v>30308</v>
      </c>
      <c r="F40" s="69">
        <v>0</v>
      </c>
      <c r="G40" s="69">
        <v>0</v>
      </c>
      <c r="H40" s="1">
        <v>0</v>
      </c>
    </row>
    <row r="41" spans="1:17" ht="90" customHeight="1" x14ac:dyDescent="0.3">
      <c r="A41" s="390" t="s">
        <v>172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7" customFormat="1" ht="90" customHeight="1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Q42" s="110"/>
    </row>
    <row r="43" spans="1:17" customFormat="1" ht="90" customHeight="1" x14ac:dyDescent="0.25">
      <c r="Q43" s="110"/>
    </row>
    <row r="44" spans="1:17" s="72" customFormat="1" ht="90" customHeight="1" x14ac:dyDescent="0.25">
      <c r="A44" s="389" t="s">
        <v>182</v>
      </c>
      <c r="B44" s="439" t="s">
        <v>191</v>
      </c>
      <c r="C44" s="439"/>
      <c r="D44" s="439"/>
      <c r="E44" s="439"/>
      <c r="F44" s="439"/>
      <c r="G44" s="439"/>
      <c r="H44" s="439"/>
      <c r="I44" s="440">
        <v>12</v>
      </c>
      <c r="J44" s="439"/>
      <c r="K44" s="439"/>
      <c r="L44" s="439"/>
      <c r="M44" s="439"/>
      <c r="N44" s="439"/>
      <c r="O44" s="439"/>
      <c r="Q44" s="184"/>
    </row>
    <row r="45" spans="1:17" s="73" customFormat="1" ht="90" customHeight="1" x14ac:dyDescent="0.25">
      <c r="A45" s="389"/>
      <c r="B45" s="389" t="s">
        <v>63</v>
      </c>
      <c r="C45" s="389" t="s">
        <v>64</v>
      </c>
      <c r="D45" s="389" t="s">
        <v>65</v>
      </c>
      <c r="E45" s="389"/>
      <c r="F45" s="389"/>
      <c r="G45" s="389"/>
      <c r="H45" s="389" t="s">
        <v>66</v>
      </c>
      <c r="I45" s="389" t="s">
        <v>63</v>
      </c>
      <c r="J45" s="389" t="s">
        <v>64</v>
      </c>
      <c r="K45" s="389" t="s">
        <v>65</v>
      </c>
      <c r="L45" s="389"/>
      <c r="M45" s="389"/>
      <c r="N45" s="389"/>
      <c r="O45" s="389" t="s">
        <v>66</v>
      </c>
      <c r="Q45" s="185"/>
    </row>
    <row r="46" spans="1:17" s="73" customFormat="1" ht="90" customHeight="1" x14ac:dyDescent="0.25">
      <c r="A46" s="389"/>
      <c r="B46" s="389"/>
      <c r="C46" s="389"/>
      <c r="D46" s="389" t="s">
        <v>67</v>
      </c>
      <c r="E46" s="389" t="s">
        <v>68</v>
      </c>
      <c r="F46" s="389"/>
      <c r="G46" s="389"/>
      <c r="H46" s="389"/>
      <c r="I46" s="389"/>
      <c r="J46" s="389"/>
      <c r="K46" s="389" t="s">
        <v>67</v>
      </c>
      <c r="L46" s="389" t="s">
        <v>68</v>
      </c>
      <c r="M46" s="389"/>
      <c r="N46" s="389"/>
      <c r="O46" s="389"/>
      <c r="Q46" s="185"/>
    </row>
    <row r="47" spans="1:17" s="73" customFormat="1" ht="90" customHeight="1" x14ac:dyDescent="0.25">
      <c r="A47" s="389"/>
      <c r="B47" s="389"/>
      <c r="C47" s="389"/>
      <c r="D47" s="389"/>
      <c r="E47" s="325" t="s">
        <v>69</v>
      </c>
      <c r="F47" s="325" t="s">
        <v>70</v>
      </c>
      <c r="G47" s="325" t="s">
        <v>71</v>
      </c>
      <c r="H47" s="389"/>
      <c r="I47" s="389"/>
      <c r="J47" s="389"/>
      <c r="K47" s="389"/>
      <c r="L47" s="325" t="s">
        <v>69</v>
      </c>
      <c r="M47" s="325" t="s">
        <v>70</v>
      </c>
      <c r="N47" s="325" t="s">
        <v>71</v>
      </c>
      <c r="O47" s="389"/>
      <c r="Q47" s="185"/>
    </row>
    <row r="48" spans="1:17" s="77" customFormat="1" ht="90" customHeight="1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  <c r="Q48" s="186"/>
    </row>
    <row r="49" spans="1:17" customFormat="1" ht="90" customHeight="1" x14ac:dyDescent="0.3">
      <c r="A49" s="385" t="s">
        <v>73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78"/>
      <c r="Q49" s="110"/>
    </row>
    <row r="50" spans="1:17" customFormat="1" ht="90" customHeight="1" x14ac:dyDescent="0.3">
      <c r="A50" s="79" t="s">
        <v>74</v>
      </c>
      <c r="B50" s="80">
        <v>1</v>
      </c>
      <c r="C50" s="79">
        <v>1</v>
      </c>
      <c r="D50" s="81">
        <v>584.20000000000005</v>
      </c>
      <c r="E50" s="79">
        <v>584.20000000000005</v>
      </c>
      <c r="F50" s="81"/>
      <c r="G50" s="81"/>
      <c r="H50" s="82">
        <v>37391</v>
      </c>
      <c r="I50" s="80">
        <v>1</v>
      </c>
      <c r="J50" s="83">
        <v>1</v>
      </c>
      <c r="K50" s="83">
        <v>584.20000000000005</v>
      </c>
      <c r="L50" s="83">
        <v>584.20000000000005</v>
      </c>
      <c r="M50" s="83"/>
      <c r="N50" s="83"/>
      <c r="O50" s="82">
        <v>37391</v>
      </c>
      <c r="P50" s="182"/>
      <c r="Q50" s="110"/>
    </row>
    <row r="51" spans="1:17" customFormat="1" ht="90" customHeight="1" x14ac:dyDescent="0.3">
      <c r="A51" s="79" t="s">
        <v>75</v>
      </c>
      <c r="B51" s="80">
        <v>1</v>
      </c>
      <c r="C51" s="79">
        <v>1</v>
      </c>
      <c r="D51" s="81">
        <v>519.1</v>
      </c>
      <c r="E51" s="79">
        <v>519.1</v>
      </c>
      <c r="F51" s="81"/>
      <c r="G51" s="81"/>
      <c r="H51" s="82">
        <v>33225</v>
      </c>
      <c r="I51" s="80">
        <v>1</v>
      </c>
      <c r="J51" s="83">
        <v>1</v>
      </c>
      <c r="K51" s="83">
        <v>519.1</v>
      </c>
      <c r="L51" s="83">
        <v>519.1</v>
      </c>
      <c r="M51" s="83"/>
      <c r="N51" s="83"/>
      <c r="O51" s="82">
        <v>33225</v>
      </c>
      <c r="P51" s="182"/>
      <c r="Q51" s="110"/>
    </row>
    <row r="52" spans="1:17" customFormat="1" ht="90" customHeight="1" x14ac:dyDescent="0.3">
      <c r="A52" s="79" t="s">
        <v>178</v>
      </c>
      <c r="B52" s="80">
        <v>1</v>
      </c>
      <c r="C52" s="79">
        <v>1</v>
      </c>
      <c r="D52" s="81">
        <v>37.5</v>
      </c>
      <c r="E52" s="79">
        <v>37.5</v>
      </c>
      <c r="F52" s="81"/>
      <c r="G52" s="81"/>
      <c r="H52" s="82">
        <v>2400</v>
      </c>
      <c r="I52" s="85">
        <v>1</v>
      </c>
      <c r="J52" s="86">
        <v>1</v>
      </c>
      <c r="K52" s="83">
        <v>37.5</v>
      </c>
      <c r="L52" s="86">
        <v>37.5</v>
      </c>
      <c r="M52" s="83"/>
      <c r="N52" s="83"/>
      <c r="O52" s="82">
        <v>2400</v>
      </c>
      <c r="P52" s="182"/>
      <c r="Q52" s="110"/>
    </row>
    <row r="53" spans="1:17" customFormat="1" ht="90" customHeight="1" x14ac:dyDescent="0.3">
      <c r="A53" s="79" t="s">
        <v>77</v>
      </c>
      <c r="B53" s="80">
        <v>3.75</v>
      </c>
      <c r="C53" s="79">
        <v>3.3</v>
      </c>
      <c r="D53" s="81">
        <v>1186.5</v>
      </c>
      <c r="E53" s="79">
        <v>1186.5</v>
      </c>
      <c r="F53" s="81"/>
      <c r="G53" s="81"/>
      <c r="H53" s="82">
        <v>23012</v>
      </c>
      <c r="I53" s="80">
        <v>3.75</v>
      </c>
      <c r="J53" s="80">
        <v>3.3</v>
      </c>
      <c r="K53" s="83">
        <v>1186.5</v>
      </c>
      <c r="L53" s="80">
        <v>1186.5</v>
      </c>
      <c r="M53" s="83"/>
      <c r="N53" s="83"/>
      <c r="O53" s="82">
        <v>23012</v>
      </c>
      <c r="P53" s="182"/>
      <c r="Q53" s="110"/>
    </row>
    <row r="54" spans="1:17" customFormat="1" ht="90" customHeight="1" x14ac:dyDescent="0.3">
      <c r="A54" s="87" t="s">
        <v>78</v>
      </c>
      <c r="B54" s="88">
        <v>6.75</v>
      </c>
      <c r="C54" s="87">
        <v>6.3</v>
      </c>
      <c r="D54" s="87">
        <v>2327.3000000000002</v>
      </c>
      <c r="E54" s="87">
        <v>2327.3000000000002</v>
      </c>
      <c r="F54" s="87">
        <v>0</v>
      </c>
      <c r="G54" s="87">
        <v>0</v>
      </c>
      <c r="H54" s="82">
        <v>23644</v>
      </c>
      <c r="I54" s="88">
        <v>6.75</v>
      </c>
      <c r="J54" s="89">
        <v>6.3</v>
      </c>
      <c r="K54" s="89">
        <v>2327.3000000000002</v>
      </c>
      <c r="L54" s="89">
        <v>2327.3000000000002</v>
      </c>
      <c r="M54" s="89"/>
      <c r="N54" s="89"/>
      <c r="O54" s="82">
        <v>23644</v>
      </c>
      <c r="P54" s="182"/>
      <c r="Q54" s="110"/>
    </row>
    <row r="55" spans="1:17" customFormat="1" ht="90" customHeight="1" x14ac:dyDescent="0.3">
      <c r="A55" s="441" t="s">
        <v>79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90"/>
      <c r="Q55" s="110"/>
    </row>
    <row r="56" spans="1:17" customFormat="1" ht="90" customHeight="1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182"/>
      <c r="Q56" s="110"/>
    </row>
    <row r="57" spans="1:17" customFormat="1" ht="90" customHeight="1" x14ac:dyDescent="0.3">
      <c r="A57" s="79" t="s">
        <v>75</v>
      </c>
      <c r="B57" s="80">
        <v>0</v>
      </c>
      <c r="C57" s="79">
        <v>0</v>
      </c>
      <c r="D57" s="81">
        <v>0</v>
      </c>
      <c r="E57" s="79">
        <v>0</v>
      </c>
      <c r="F57" s="81"/>
      <c r="G57" s="81"/>
      <c r="H57" s="82" t="e">
        <v>#DIV/0!</v>
      </c>
      <c r="I57" s="80">
        <v>0</v>
      </c>
      <c r="J57" s="83">
        <v>0</v>
      </c>
      <c r="K57" s="83">
        <v>0</v>
      </c>
      <c r="L57" s="83">
        <v>0</v>
      </c>
      <c r="M57" s="83"/>
      <c r="N57" s="83"/>
      <c r="O57" s="82" t="e">
        <v>#DIV/0!</v>
      </c>
      <c r="P57" s="182"/>
      <c r="Q57" s="110"/>
    </row>
    <row r="58" spans="1:17" customFormat="1" ht="90" customHeight="1" x14ac:dyDescent="0.3">
      <c r="A58" s="79" t="s">
        <v>178</v>
      </c>
      <c r="B58" s="80">
        <v>0</v>
      </c>
      <c r="C58" s="79">
        <v>0</v>
      </c>
      <c r="D58" s="81">
        <v>0</v>
      </c>
      <c r="E58" s="79">
        <v>0</v>
      </c>
      <c r="F58" s="81"/>
      <c r="G58" s="81"/>
      <c r="H58" s="82" t="e">
        <v>#DIV/0!</v>
      </c>
      <c r="I58" s="85"/>
      <c r="J58" s="85"/>
      <c r="K58" s="83">
        <v>0</v>
      </c>
      <c r="L58" s="85"/>
      <c r="M58" s="83"/>
      <c r="N58" s="83"/>
      <c r="O58" s="82" t="e">
        <v>#DIV/0!</v>
      </c>
      <c r="P58" s="182"/>
      <c r="Q58" s="110"/>
    </row>
    <row r="59" spans="1:17" customFormat="1" ht="90" customHeight="1" x14ac:dyDescent="0.3">
      <c r="A59" s="79" t="s">
        <v>77</v>
      </c>
      <c r="B59" s="80">
        <v>0.5</v>
      </c>
      <c r="C59" s="79">
        <v>0.4</v>
      </c>
      <c r="D59" s="81">
        <v>76.7</v>
      </c>
      <c r="E59" s="79">
        <v>76.7</v>
      </c>
      <c r="F59" s="81"/>
      <c r="G59" s="81"/>
      <c r="H59" s="82">
        <v>12273</v>
      </c>
      <c r="I59" s="80">
        <v>0.5</v>
      </c>
      <c r="J59" s="80">
        <v>0.4</v>
      </c>
      <c r="K59" s="83">
        <v>76.7</v>
      </c>
      <c r="L59" s="80">
        <v>76.7</v>
      </c>
      <c r="M59" s="83"/>
      <c r="N59" s="83"/>
      <c r="O59" s="82">
        <v>12273</v>
      </c>
      <c r="P59" s="182"/>
      <c r="Q59" s="110"/>
    </row>
    <row r="60" spans="1:17" customFormat="1" ht="90" customHeight="1" x14ac:dyDescent="0.3">
      <c r="A60" s="87" t="s">
        <v>78</v>
      </c>
      <c r="B60" s="88">
        <v>0.5</v>
      </c>
      <c r="C60" s="87">
        <v>0.4</v>
      </c>
      <c r="D60" s="87">
        <v>76.7</v>
      </c>
      <c r="E60" s="87">
        <v>76.7</v>
      </c>
      <c r="F60" s="87">
        <v>0</v>
      </c>
      <c r="G60" s="87">
        <v>0</v>
      </c>
      <c r="H60" s="82">
        <v>12273</v>
      </c>
      <c r="I60" s="88">
        <v>0.5</v>
      </c>
      <c r="J60" s="89">
        <v>0.4</v>
      </c>
      <c r="K60" s="89">
        <v>76.7</v>
      </c>
      <c r="L60" s="89">
        <v>76.7</v>
      </c>
      <c r="M60" s="89"/>
      <c r="N60" s="89"/>
      <c r="O60" s="82">
        <v>12273</v>
      </c>
      <c r="P60" s="182"/>
      <c r="Q60" s="110"/>
    </row>
    <row r="61" spans="1:17" customFormat="1" ht="90" customHeight="1" x14ac:dyDescent="0.3">
      <c r="A61" s="441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90"/>
      <c r="Q61" s="110"/>
    </row>
    <row r="62" spans="1:17" customFormat="1" ht="90" customHeight="1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182"/>
      <c r="Q62" s="110"/>
    </row>
    <row r="63" spans="1:17" customFormat="1" ht="90" customHeight="1" x14ac:dyDescent="0.3">
      <c r="A63" s="79" t="s">
        <v>75</v>
      </c>
      <c r="B63" s="80">
        <v>0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0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182"/>
      <c r="Q63" s="110"/>
    </row>
    <row r="64" spans="1:17" customFormat="1" ht="90" customHeight="1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182"/>
      <c r="Q64" s="110"/>
    </row>
    <row r="65" spans="1:17" customFormat="1" ht="90" customHeight="1" x14ac:dyDescent="0.3">
      <c r="A65" s="79" t="s">
        <v>77</v>
      </c>
      <c r="B65" s="80">
        <v>0</v>
      </c>
      <c r="C65" s="79">
        <v>0</v>
      </c>
      <c r="D65" s="81">
        <v>0</v>
      </c>
      <c r="E65" s="79">
        <v>0</v>
      </c>
      <c r="F65" s="81"/>
      <c r="G65" s="81"/>
      <c r="H65" s="82" t="e">
        <v>#DIV/0!</v>
      </c>
      <c r="I65" s="80">
        <v>0</v>
      </c>
      <c r="J65" s="80">
        <v>0</v>
      </c>
      <c r="K65" s="83">
        <v>0</v>
      </c>
      <c r="L65" s="80">
        <v>0</v>
      </c>
      <c r="M65" s="83"/>
      <c r="N65" s="83"/>
      <c r="O65" s="82" t="e">
        <v>#DIV/0!</v>
      </c>
      <c r="P65" s="182"/>
      <c r="Q65" s="110"/>
    </row>
    <row r="66" spans="1:17" customFormat="1" ht="90" customHeight="1" x14ac:dyDescent="0.3">
      <c r="A66" s="87" t="s">
        <v>78</v>
      </c>
      <c r="B66" s="88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2" t="e">
        <v>#DIV/0!</v>
      </c>
      <c r="I66" s="88">
        <v>0</v>
      </c>
      <c r="J66" s="89">
        <v>0</v>
      </c>
      <c r="K66" s="89">
        <v>0</v>
      </c>
      <c r="L66" s="89">
        <v>0</v>
      </c>
      <c r="M66" s="89"/>
      <c r="N66" s="89"/>
      <c r="O66" s="82" t="e">
        <v>#DIV/0!</v>
      </c>
      <c r="P66" s="182"/>
      <c r="Q66" s="110"/>
    </row>
    <row r="67" spans="1:17" customFormat="1" ht="90" customHeight="1" x14ac:dyDescent="0.3">
      <c r="A67" s="441" t="s">
        <v>81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3"/>
      <c r="P67" s="90"/>
      <c r="Q67" s="110"/>
    </row>
    <row r="68" spans="1:17" customFormat="1" ht="90" customHeight="1" x14ac:dyDescent="0.3">
      <c r="A68" s="79" t="s">
        <v>74</v>
      </c>
      <c r="B68" s="80">
        <v>0</v>
      </c>
      <c r="C68" s="79">
        <v>0</v>
      </c>
      <c r="D68" s="81">
        <v>0</v>
      </c>
      <c r="E68" s="79">
        <v>0</v>
      </c>
      <c r="F68" s="81"/>
      <c r="G68" s="81"/>
      <c r="H68" s="82" t="e">
        <v>#DIV/0!</v>
      </c>
      <c r="I68" s="80">
        <v>0</v>
      </c>
      <c r="J68" s="83">
        <v>0</v>
      </c>
      <c r="K68" s="83">
        <v>0</v>
      </c>
      <c r="L68" s="83">
        <v>0</v>
      </c>
      <c r="M68" s="83"/>
      <c r="N68" s="83"/>
      <c r="O68" s="82" t="e">
        <v>#DIV/0!</v>
      </c>
      <c r="P68" s="182"/>
      <c r="Q68" s="110"/>
    </row>
    <row r="69" spans="1:17" customFormat="1" ht="90" customHeight="1" x14ac:dyDescent="0.3">
      <c r="A69" s="79" t="s">
        <v>75</v>
      </c>
      <c r="B69" s="80">
        <v>0</v>
      </c>
      <c r="C69" s="79">
        <v>0</v>
      </c>
      <c r="D69" s="81">
        <v>0</v>
      </c>
      <c r="E69" s="79">
        <v>0</v>
      </c>
      <c r="F69" s="81"/>
      <c r="G69" s="81"/>
      <c r="H69" s="82" t="e">
        <v>#DIV/0!</v>
      </c>
      <c r="I69" s="80">
        <v>0</v>
      </c>
      <c r="J69" s="83">
        <v>0</v>
      </c>
      <c r="K69" s="83">
        <v>0</v>
      </c>
      <c r="L69" s="83">
        <v>0</v>
      </c>
      <c r="M69" s="83"/>
      <c r="N69" s="83"/>
      <c r="O69" s="82" t="e">
        <v>#DIV/0!</v>
      </c>
      <c r="P69" s="182"/>
      <c r="Q69" s="110"/>
    </row>
    <row r="70" spans="1:17" customFormat="1" ht="90" customHeight="1" x14ac:dyDescent="0.3">
      <c r="A70" s="79" t="s">
        <v>178</v>
      </c>
      <c r="B70" s="80">
        <v>0</v>
      </c>
      <c r="C70" s="79">
        <v>0</v>
      </c>
      <c r="D70" s="81">
        <v>0</v>
      </c>
      <c r="E70" s="79">
        <v>0</v>
      </c>
      <c r="F70" s="81"/>
      <c r="G70" s="81"/>
      <c r="H70" s="82" t="e">
        <v>#DIV/0!</v>
      </c>
      <c r="I70" s="85"/>
      <c r="J70" s="85"/>
      <c r="K70" s="83">
        <v>0</v>
      </c>
      <c r="L70" s="85"/>
      <c r="M70" s="83"/>
      <c r="N70" s="83"/>
      <c r="O70" s="82" t="e">
        <v>#DIV/0!</v>
      </c>
      <c r="P70" s="182"/>
      <c r="Q70" s="110"/>
    </row>
    <row r="71" spans="1:17" customFormat="1" ht="90" customHeight="1" x14ac:dyDescent="0.3">
      <c r="A71" s="79" t="s">
        <v>77</v>
      </c>
      <c r="B71" s="80">
        <v>0</v>
      </c>
      <c r="C71" s="79">
        <v>0</v>
      </c>
      <c r="D71" s="81">
        <v>0</v>
      </c>
      <c r="E71" s="79">
        <v>0</v>
      </c>
      <c r="F71" s="81"/>
      <c r="G71" s="81"/>
      <c r="H71" s="82" t="e">
        <v>#DIV/0!</v>
      </c>
      <c r="I71" s="80">
        <v>0</v>
      </c>
      <c r="J71" s="80">
        <v>0</v>
      </c>
      <c r="K71" s="83">
        <v>0</v>
      </c>
      <c r="L71" s="80">
        <v>0</v>
      </c>
      <c r="M71" s="83"/>
      <c r="N71" s="83"/>
      <c r="O71" s="82" t="e">
        <v>#DIV/0!</v>
      </c>
      <c r="P71" s="182"/>
      <c r="Q71" s="110"/>
    </row>
    <row r="72" spans="1:17" customFormat="1" ht="90" customHeight="1" x14ac:dyDescent="0.3">
      <c r="A72" s="87" t="s">
        <v>78</v>
      </c>
      <c r="B72" s="88">
        <v>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2" t="e">
        <v>#DIV/0!</v>
      </c>
      <c r="I72" s="88">
        <v>0</v>
      </c>
      <c r="J72" s="89">
        <v>0</v>
      </c>
      <c r="K72" s="89">
        <v>0</v>
      </c>
      <c r="L72" s="89">
        <v>0</v>
      </c>
      <c r="M72" s="89"/>
      <c r="N72" s="89"/>
      <c r="O72" s="82" t="e">
        <v>#DIV/0!</v>
      </c>
      <c r="P72" s="182"/>
      <c r="Q72" s="110"/>
    </row>
    <row r="73" spans="1:17" customFormat="1" ht="90" customHeight="1" x14ac:dyDescent="0.3">
      <c r="A73" s="441" t="s">
        <v>82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3"/>
      <c r="P73" s="90"/>
      <c r="Q73" s="110"/>
    </row>
    <row r="74" spans="1:17" customFormat="1" ht="90" customHeight="1" x14ac:dyDescent="0.3">
      <c r="A74" s="79" t="s">
        <v>74</v>
      </c>
      <c r="B74" s="80">
        <v>1</v>
      </c>
      <c r="C74" s="80">
        <v>1</v>
      </c>
      <c r="D74" s="80">
        <v>584.20000000000005</v>
      </c>
      <c r="E74" s="80">
        <v>584.20000000000005</v>
      </c>
      <c r="F74" s="80">
        <v>0</v>
      </c>
      <c r="G74" s="80">
        <v>0</v>
      </c>
      <c r="H74" s="82">
        <v>37391</v>
      </c>
      <c r="I74" s="80">
        <v>1</v>
      </c>
      <c r="J74" s="83">
        <v>1</v>
      </c>
      <c r="K74" s="83">
        <v>584.20000000000005</v>
      </c>
      <c r="L74" s="83">
        <v>584.20000000000005</v>
      </c>
      <c r="M74" s="83">
        <v>0</v>
      </c>
      <c r="N74" s="83">
        <v>0</v>
      </c>
      <c r="O74" s="82">
        <v>37391</v>
      </c>
      <c r="P74" s="182"/>
      <c r="Q74" s="110"/>
    </row>
    <row r="75" spans="1:17" customFormat="1" ht="90" customHeight="1" x14ac:dyDescent="0.3">
      <c r="A75" s="79" t="s">
        <v>75</v>
      </c>
      <c r="B75" s="80">
        <v>1</v>
      </c>
      <c r="C75" s="80">
        <v>1</v>
      </c>
      <c r="D75" s="80">
        <v>519.1</v>
      </c>
      <c r="E75" s="80">
        <v>519.1</v>
      </c>
      <c r="F75" s="80">
        <v>0</v>
      </c>
      <c r="G75" s="80">
        <v>0</v>
      </c>
      <c r="H75" s="82">
        <v>33225</v>
      </c>
      <c r="I75" s="80">
        <v>1</v>
      </c>
      <c r="J75" s="83">
        <v>1</v>
      </c>
      <c r="K75" s="83">
        <v>519.1</v>
      </c>
      <c r="L75" s="83">
        <v>519.1</v>
      </c>
      <c r="M75" s="83">
        <v>0</v>
      </c>
      <c r="N75" s="83">
        <v>0</v>
      </c>
      <c r="O75" s="82">
        <v>33225</v>
      </c>
      <c r="P75" s="182"/>
      <c r="Q75" s="110"/>
    </row>
    <row r="76" spans="1:17" customFormat="1" ht="90" customHeight="1" x14ac:dyDescent="0.3">
      <c r="A76" s="79" t="s">
        <v>178</v>
      </c>
      <c r="B76" s="80">
        <v>1</v>
      </c>
      <c r="C76" s="80">
        <v>1</v>
      </c>
      <c r="D76" s="80">
        <v>37.5</v>
      </c>
      <c r="E76" s="80">
        <v>37.5</v>
      </c>
      <c r="F76" s="80">
        <v>0</v>
      </c>
      <c r="G76" s="80">
        <v>0</v>
      </c>
      <c r="H76" s="82">
        <v>2400</v>
      </c>
      <c r="I76" s="80">
        <v>1</v>
      </c>
      <c r="J76" s="83">
        <v>1</v>
      </c>
      <c r="K76" s="83">
        <v>37.5</v>
      </c>
      <c r="L76" s="83">
        <v>37.5</v>
      </c>
      <c r="M76" s="83">
        <v>0</v>
      </c>
      <c r="N76" s="83">
        <v>0</v>
      </c>
      <c r="O76" s="82">
        <v>2400</v>
      </c>
      <c r="P76" s="182"/>
      <c r="Q76" s="110"/>
    </row>
    <row r="77" spans="1:17" customFormat="1" ht="90" customHeight="1" x14ac:dyDescent="0.3">
      <c r="A77" s="79" t="s">
        <v>77</v>
      </c>
      <c r="B77" s="80">
        <v>4.25</v>
      </c>
      <c r="C77" s="80">
        <v>3.7</v>
      </c>
      <c r="D77" s="80">
        <v>1263.2</v>
      </c>
      <c r="E77" s="80">
        <v>1263.2</v>
      </c>
      <c r="F77" s="80">
        <v>0</v>
      </c>
      <c r="G77" s="80">
        <v>0</v>
      </c>
      <c r="H77" s="82">
        <v>21851</v>
      </c>
      <c r="I77" s="80">
        <v>4.25</v>
      </c>
      <c r="J77" s="83">
        <v>3.7</v>
      </c>
      <c r="K77" s="83">
        <v>1263.2</v>
      </c>
      <c r="L77" s="83">
        <v>1263.2</v>
      </c>
      <c r="M77" s="83">
        <v>0</v>
      </c>
      <c r="N77" s="83">
        <v>0</v>
      </c>
      <c r="O77" s="82">
        <v>21851</v>
      </c>
      <c r="P77" s="182"/>
      <c r="Q77" s="110"/>
    </row>
    <row r="78" spans="1:17" customFormat="1" ht="90" customHeight="1" x14ac:dyDescent="0.3">
      <c r="A78" s="87" t="s">
        <v>78</v>
      </c>
      <c r="B78" s="88">
        <v>7.25</v>
      </c>
      <c r="C78" s="87">
        <v>6.7</v>
      </c>
      <c r="D78" s="87">
        <v>2404</v>
      </c>
      <c r="E78" s="87">
        <v>2404</v>
      </c>
      <c r="F78" s="87">
        <v>0</v>
      </c>
      <c r="G78" s="87">
        <v>0</v>
      </c>
      <c r="H78" s="82">
        <v>22965</v>
      </c>
      <c r="I78" s="88">
        <v>7.25</v>
      </c>
      <c r="J78" s="89">
        <v>6.7</v>
      </c>
      <c r="K78" s="89">
        <v>2404</v>
      </c>
      <c r="L78" s="89">
        <v>2404</v>
      </c>
      <c r="M78" s="89">
        <v>0</v>
      </c>
      <c r="N78" s="89">
        <v>0</v>
      </c>
      <c r="O78" s="82">
        <v>22965</v>
      </c>
      <c r="P78" s="182"/>
      <c r="Q78" s="110"/>
    </row>
    <row r="79" spans="1:17" ht="90" customHeight="1" x14ac:dyDescent="0.2">
      <c r="Q79" s="1"/>
    </row>
    <row r="80" spans="1:17" ht="90" customHeight="1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rowBreaks count="1" manualBreakCount="1">
    <brk id="30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13" zoomScale="65" zoomScaleNormal="100" zoomScaleSheetLayoutView="65" workbookViewId="0">
      <selection activeCell="L30" sqref="L30"/>
    </sheetView>
  </sheetViews>
  <sheetFormatPr defaultColWidth="14.85546875" defaultRowHeight="12" x14ac:dyDescent="0.2"/>
  <cols>
    <col min="1" max="1" width="35.28515625" style="1" customWidth="1"/>
    <col min="2" max="16384" width="14.85546875" style="1"/>
  </cols>
  <sheetData>
    <row r="1" spans="1:20" x14ac:dyDescent="0.2">
      <c r="H1" s="2"/>
      <c r="I1" s="2"/>
      <c r="J1" s="2"/>
      <c r="K1" s="3" t="s">
        <v>0</v>
      </c>
    </row>
    <row r="2" spans="1:20" ht="21.75" customHeight="1" x14ac:dyDescent="0.2">
      <c r="A2" s="423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20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29"/>
      <c r="K3" s="424" t="s">
        <v>6</v>
      </c>
    </row>
    <row r="4" spans="1:20" ht="60" x14ac:dyDescent="0.2">
      <c r="A4" s="5">
        <v>12</v>
      </c>
      <c r="B4" s="425"/>
      <c r="C4" s="427"/>
      <c r="D4" s="427"/>
      <c r="E4" s="425"/>
      <c r="F4" s="425"/>
      <c r="G4" s="425"/>
      <c r="H4" s="316" t="s">
        <v>7</v>
      </c>
      <c r="I4" s="316" t="s">
        <v>170</v>
      </c>
      <c r="J4" s="316" t="s">
        <v>8</v>
      </c>
      <c r="K4" s="425"/>
      <c r="M4" s="1" t="s">
        <v>174</v>
      </c>
      <c r="O4" s="6"/>
      <c r="P4" s="6"/>
      <c r="Q4" s="6"/>
    </row>
    <row r="5" spans="1:20" ht="32.25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15" x14ac:dyDescent="0.2">
      <c r="A6" s="9" t="s">
        <v>97</v>
      </c>
      <c r="B6" s="10">
        <v>1</v>
      </c>
      <c r="C6" s="11">
        <v>24.66</v>
      </c>
      <c r="D6" s="11">
        <v>24.66</v>
      </c>
      <c r="E6" s="12">
        <v>19.100000000000001</v>
      </c>
      <c r="F6" s="12">
        <v>18.3</v>
      </c>
      <c r="G6" s="13">
        <v>7085400</v>
      </c>
      <c r="H6" s="14">
        <v>4138632</v>
      </c>
      <c r="I6" s="14">
        <v>1725840</v>
      </c>
      <c r="J6" s="15">
        <v>1220928</v>
      </c>
      <c r="K6" s="16">
        <v>32265</v>
      </c>
      <c r="L6" s="17"/>
      <c r="M6" s="18">
        <v>17.2</v>
      </c>
      <c r="N6" s="18"/>
      <c r="O6" s="17"/>
      <c r="P6" s="17"/>
      <c r="Q6" s="17"/>
      <c r="R6" s="19"/>
      <c r="S6" s="19"/>
      <c r="T6" s="17"/>
    </row>
    <row r="7" spans="1:20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ht="21.75" customHeight="1" x14ac:dyDescent="0.2">
      <c r="A8" s="423" t="s">
        <v>194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20" x14ac:dyDescent="0.2">
      <c r="A9" s="4" t="s">
        <v>1</v>
      </c>
      <c r="B9" s="430" t="s">
        <v>12</v>
      </c>
      <c r="C9" s="431"/>
      <c r="D9" s="431"/>
      <c r="E9" s="431"/>
      <c r="F9" s="431"/>
      <c r="G9" s="431"/>
      <c r="H9" s="432" t="s">
        <v>13</v>
      </c>
      <c r="I9" s="433"/>
      <c r="J9" s="433"/>
      <c r="K9" s="433"/>
      <c r="L9" s="433"/>
      <c r="M9" s="434"/>
    </row>
    <row r="10" spans="1:20" ht="60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16" t="s">
        <v>18</v>
      </c>
      <c r="K10" s="25" t="s">
        <v>19</v>
      </c>
      <c r="L10" s="25" t="s">
        <v>20</v>
      </c>
      <c r="M10" s="25" t="s">
        <v>21</v>
      </c>
    </row>
    <row r="11" spans="1:20" ht="33" customHeight="1" x14ac:dyDescent="0.2">
      <c r="A11" s="25" t="s">
        <v>97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46.5" customHeight="1" x14ac:dyDescent="0.2">
      <c r="A12" s="30" t="s">
        <v>24</v>
      </c>
      <c r="B12" s="31">
        <v>14.66</v>
      </c>
      <c r="C12" s="31">
        <v>14.66</v>
      </c>
      <c r="D12" s="32">
        <v>9.1999999999999993</v>
      </c>
      <c r="E12" s="32">
        <v>8.6999999999999993</v>
      </c>
      <c r="F12" s="33">
        <v>4374100</v>
      </c>
      <c r="G12" s="33">
        <v>41898</v>
      </c>
      <c r="H12" s="34"/>
      <c r="I12" s="34"/>
      <c r="J12" s="34"/>
      <c r="K12" s="34"/>
      <c r="L12" s="34"/>
      <c r="M12" s="34"/>
    </row>
    <row r="13" spans="1:20" ht="38.25" customHeight="1" x14ac:dyDescent="0.2">
      <c r="A13" s="30" t="s">
        <v>25</v>
      </c>
      <c r="B13" s="35">
        <v>1</v>
      </c>
      <c r="C13" s="31">
        <v>1</v>
      </c>
      <c r="D13" s="36">
        <v>1</v>
      </c>
      <c r="E13" s="37">
        <v>1</v>
      </c>
      <c r="F13" s="38">
        <v>349000</v>
      </c>
      <c r="G13" s="39">
        <v>29083</v>
      </c>
      <c r="H13" s="40"/>
      <c r="I13" s="40"/>
      <c r="J13" s="41"/>
      <c r="K13" s="41"/>
      <c r="L13" s="41"/>
      <c r="M13" s="41"/>
    </row>
    <row r="14" spans="1:20" ht="50.25" customHeight="1" x14ac:dyDescent="0.2">
      <c r="A14" s="30" t="s">
        <v>26</v>
      </c>
      <c r="B14" s="35">
        <v>0</v>
      </c>
      <c r="C14" s="31">
        <v>0</v>
      </c>
      <c r="D14" s="36">
        <v>0</v>
      </c>
      <c r="E14" s="37">
        <v>0</v>
      </c>
      <c r="F14" s="38">
        <v>0</v>
      </c>
      <c r="G14" s="39" t="e">
        <v>#DIV/0!</v>
      </c>
      <c r="H14" s="40"/>
      <c r="I14" s="40"/>
      <c r="J14" s="41"/>
      <c r="K14" s="41"/>
      <c r="L14" s="41"/>
      <c r="M14" s="41"/>
    </row>
    <row r="15" spans="1:20" ht="15" x14ac:dyDescent="0.25">
      <c r="A15" s="310"/>
      <c r="B15" s="310"/>
      <c r="C15" s="310"/>
      <c r="D15" s="310"/>
      <c r="E15" s="310"/>
      <c r="F15" s="310"/>
      <c r="G15" s="310"/>
      <c r="H15" s="310"/>
      <c r="I15" s="310" t="s">
        <v>27</v>
      </c>
    </row>
    <row r="16" spans="1:20" ht="14.25" x14ac:dyDescent="0.2">
      <c r="A16" s="357" t="s">
        <v>195</v>
      </c>
      <c r="B16" s="356"/>
      <c r="C16" s="356"/>
      <c r="D16" s="356"/>
      <c r="E16" s="356"/>
      <c r="F16" s="356"/>
      <c r="G16" s="356"/>
      <c r="H16" s="356"/>
      <c r="I16" s="356"/>
    </row>
    <row r="17" spans="1:20" ht="15" x14ac:dyDescent="0.25">
      <c r="A17" s="43"/>
      <c r="B17" s="310"/>
      <c r="C17" s="310"/>
      <c r="D17" s="310"/>
      <c r="E17" s="310"/>
      <c r="F17" s="310"/>
      <c r="G17" s="310"/>
      <c r="H17" s="310"/>
      <c r="I17" s="310"/>
    </row>
    <row r="18" spans="1:20" ht="58.5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60" x14ac:dyDescent="0.2">
      <c r="A19" s="5">
        <v>12</v>
      </c>
      <c r="B19" s="44" t="s">
        <v>196</v>
      </c>
      <c r="C19" s="44" t="s">
        <v>217</v>
      </c>
      <c r="D19" s="44" t="s">
        <v>212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</row>
    <row r="20" spans="1:20" ht="15" x14ac:dyDescent="0.25">
      <c r="A20" s="45" t="s">
        <v>97</v>
      </c>
      <c r="B20" s="46"/>
      <c r="C20" s="47">
        <v>3</v>
      </c>
      <c r="D20" s="48">
        <v>16</v>
      </c>
      <c r="E20" s="48">
        <v>19</v>
      </c>
      <c r="F20" s="47">
        <v>0</v>
      </c>
      <c r="G20" s="49"/>
      <c r="H20" s="50"/>
      <c r="I20" s="50">
        <v>0</v>
      </c>
    </row>
    <row r="22" spans="1:20" ht="1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18.75" x14ac:dyDescent="0.2">
      <c r="A23" s="362" t="s">
        <v>32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x14ac:dyDescent="0.2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</row>
    <row r="26" spans="1:20" ht="15" x14ac:dyDescent="0.2">
      <c r="A26" s="366" t="s">
        <v>34</v>
      </c>
      <c r="B26" s="438">
        <v>12</v>
      </c>
      <c r="C26" s="366" t="s">
        <v>199</v>
      </c>
      <c r="D26" s="366"/>
      <c r="E26" s="366"/>
      <c r="F26" s="366"/>
      <c r="G26" s="366" t="s">
        <v>35</v>
      </c>
      <c r="H26" s="366"/>
      <c r="I26" s="366"/>
      <c r="J26" s="366"/>
      <c r="K26" s="366" t="s">
        <v>200</v>
      </c>
      <c r="L26" s="366"/>
      <c r="M26" s="366" t="s">
        <v>36</v>
      </c>
      <c r="N26" s="366" t="s">
        <v>37</v>
      </c>
      <c r="O26" s="366" t="s">
        <v>38</v>
      </c>
    </row>
    <row r="27" spans="1:20" x14ac:dyDescent="0.2">
      <c r="A27" s="366"/>
      <c r="B27" s="366"/>
      <c r="C27" s="366" t="s">
        <v>39</v>
      </c>
      <c r="D27" s="366" t="s">
        <v>40</v>
      </c>
      <c r="E27" s="366" t="s">
        <v>41</v>
      </c>
      <c r="F27" s="366" t="s">
        <v>42</v>
      </c>
      <c r="G27" s="366" t="s">
        <v>39</v>
      </c>
      <c r="H27" s="366" t="s">
        <v>40</v>
      </c>
      <c r="I27" s="366" t="s">
        <v>41</v>
      </c>
      <c r="J27" s="366" t="s">
        <v>42</v>
      </c>
      <c r="K27" s="366"/>
      <c r="L27" s="366"/>
      <c r="M27" s="366"/>
      <c r="N27" s="366"/>
      <c r="O27" s="366"/>
    </row>
    <row r="28" spans="1:20" ht="15" x14ac:dyDescent="0.2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12" t="s">
        <v>43</v>
      </c>
      <c r="L28" s="312" t="s">
        <v>44</v>
      </c>
      <c r="M28" s="366"/>
      <c r="N28" s="366"/>
      <c r="O28" s="366"/>
    </row>
    <row r="29" spans="1:20" ht="15" x14ac:dyDescent="0.2">
      <c r="A29" s="369" t="s">
        <v>45</v>
      </c>
      <c r="B29" s="370"/>
      <c r="C29" s="180"/>
      <c r="D29" s="180"/>
      <c r="E29" s="180"/>
      <c r="F29" s="180"/>
      <c r="G29" s="180"/>
      <c r="H29" s="180"/>
      <c r="I29" s="180"/>
      <c r="J29" s="180"/>
      <c r="K29" s="55"/>
      <c r="L29" s="55"/>
      <c r="M29" s="56"/>
      <c r="N29" s="56"/>
      <c r="O29" s="56"/>
    </row>
    <row r="30" spans="1:20" ht="249.75" customHeight="1" x14ac:dyDescent="0.2">
      <c r="A30" s="312" t="s">
        <v>97</v>
      </c>
      <c r="B30" s="57"/>
      <c r="C30" s="149">
        <v>22.33</v>
      </c>
      <c r="D30" s="149">
        <v>22.33</v>
      </c>
      <c r="E30" s="149">
        <v>22</v>
      </c>
      <c r="F30" s="149">
        <v>0</v>
      </c>
      <c r="G30" s="59">
        <v>24.66</v>
      </c>
      <c r="H30" s="59">
        <v>24.66</v>
      </c>
      <c r="I30" s="60">
        <v>21</v>
      </c>
      <c r="J30" s="181"/>
      <c r="K30" s="181"/>
      <c r="L30" s="61"/>
      <c r="M30" s="283" t="s">
        <v>250</v>
      </c>
      <c r="N30" s="257" t="s">
        <v>242</v>
      </c>
      <c r="O30" s="58"/>
      <c r="P30" s="276"/>
      <c r="Q30" s="276"/>
      <c r="R30" s="276"/>
      <c r="S30" s="276"/>
      <c r="T30" s="276"/>
    </row>
    <row r="31" spans="1:20" ht="15.75" x14ac:dyDescent="0.25">
      <c r="A31"/>
      <c r="B31"/>
      <c r="C31"/>
      <c r="D31"/>
      <c r="E31" s="376" t="s">
        <v>46</v>
      </c>
      <c r="F31" s="376"/>
      <c r="G31" s="376"/>
    </row>
    <row r="32" spans="1:20" ht="55.5" customHeight="1" x14ac:dyDescent="0.2">
      <c r="A32" s="377" t="s">
        <v>47</v>
      </c>
      <c r="B32" s="377"/>
      <c r="C32" s="377"/>
      <c r="D32" s="377"/>
      <c r="E32" s="377"/>
      <c r="F32" s="377"/>
      <c r="G32" s="377"/>
      <c r="K32" s="1" t="s">
        <v>177</v>
      </c>
      <c r="M32" s="276">
        <v>-2.33</v>
      </c>
      <c r="N32" s="277">
        <v>1</v>
      </c>
    </row>
    <row r="33" spans="1:16" x14ac:dyDescent="0.2">
      <c r="A33" s="426" t="s">
        <v>97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6" ht="181.5" customHeight="1" x14ac:dyDescent="0.2">
      <c r="A34" s="427"/>
      <c r="B34" s="427"/>
      <c r="C34" s="427"/>
      <c r="D34" s="427"/>
      <c r="E34" s="427"/>
      <c r="F34" s="427"/>
      <c r="G34" s="427"/>
    </row>
    <row r="35" spans="1:16" ht="22.5" customHeight="1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6" ht="15.75" x14ac:dyDescent="0.2">
      <c r="A36" s="314" t="s">
        <v>56</v>
      </c>
      <c r="B36" s="67">
        <v>1</v>
      </c>
      <c r="C36" s="315">
        <v>32183</v>
      </c>
      <c r="D36" s="314"/>
      <c r="E36" s="315">
        <v>30859</v>
      </c>
      <c r="F36" s="69">
        <v>1</v>
      </c>
      <c r="G36" s="69">
        <v>0</v>
      </c>
    </row>
    <row r="37" spans="1:16" ht="15.75" x14ac:dyDescent="0.2">
      <c r="A37" s="314" t="s">
        <v>57</v>
      </c>
      <c r="B37" s="67">
        <v>1</v>
      </c>
      <c r="C37" s="314"/>
      <c r="D37" s="261">
        <v>30583</v>
      </c>
      <c r="E37" s="315">
        <v>30859</v>
      </c>
      <c r="F37" s="69">
        <v>0</v>
      </c>
      <c r="G37" s="69">
        <v>1</v>
      </c>
      <c r="H37" s="1">
        <v>367000</v>
      </c>
    </row>
    <row r="38" spans="1:16" ht="15.75" x14ac:dyDescent="0.2">
      <c r="A38" s="314" t="s">
        <v>58</v>
      </c>
      <c r="B38" s="70"/>
      <c r="C38" s="314"/>
      <c r="D38" s="262"/>
      <c r="E38" s="315">
        <v>30859</v>
      </c>
      <c r="F38" s="69">
        <v>0</v>
      </c>
      <c r="G38" s="69">
        <v>0</v>
      </c>
      <c r="H38" s="1">
        <v>0</v>
      </c>
    </row>
    <row r="39" spans="1:16" ht="15.75" x14ac:dyDescent="0.2">
      <c r="A39" s="314" t="s">
        <v>59</v>
      </c>
      <c r="B39" s="70"/>
      <c r="C39" s="314"/>
      <c r="D39" s="262"/>
      <c r="E39" s="315">
        <v>30859</v>
      </c>
      <c r="F39" s="69">
        <v>0</v>
      </c>
      <c r="G39" s="69">
        <v>0</v>
      </c>
      <c r="H39" s="1">
        <v>0</v>
      </c>
    </row>
    <row r="40" spans="1:16" ht="15.75" x14ac:dyDescent="0.2">
      <c r="A40" s="314" t="s">
        <v>60</v>
      </c>
      <c r="B40" s="70"/>
      <c r="C40" s="314"/>
      <c r="D40" s="262"/>
      <c r="E40" s="315">
        <v>30859</v>
      </c>
      <c r="F40" s="69">
        <v>0</v>
      </c>
      <c r="G40" s="69">
        <v>0</v>
      </c>
      <c r="H40" s="1">
        <v>0</v>
      </c>
    </row>
    <row r="41" spans="1:16" ht="48" customHeight="1" x14ac:dyDescent="0.3">
      <c r="A41" s="390" t="s">
        <v>172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6" customFormat="1" ht="15" customHeight="1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</row>
    <row r="43" spans="1:16" customFormat="1" ht="15" x14ac:dyDescent="0.25"/>
    <row r="44" spans="1:16" s="72" customFormat="1" ht="15.75" x14ac:dyDescent="0.25">
      <c r="A44" s="389" t="s">
        <v>97</v>
      </c>
      <c r="B44" s="439" t="s">
        <v>191</v>
      </c>
      <c r="C44" s="439"/>
      <c r="D44" s="439"/>
      <c r="E44" s="439"/>
      <c r="F44" s="439"/>
      <c r="G44" s="439"/>
      <c r="H44" s="439"/>
      <c r="I44" s="440">
        <v>12</v>
      </c>
      <c r="J44" s="439"/>
      <c r="K44" s="439"/>
      <c r="L44" s="439"/>
      <c r="M44" s="439"/>
      <c r="N44" s="439"/>
      <c r="O44" s="439"/>
    </row>
    <row r="45" spans="1:16" s="73" customFormat="1" ht="63.2" customHeight="1" x14ac:dyDescent="0.25">
      <c r="A45" s="389"/>
      <c r="B45" s="389" t="s">
        <v>63</v>
      </c>
      <c r="C45" s="389" t="s">
        <v>64</v>
      </c>
      <c r="D45" s="389" t="s">
        <v>65</v>
      </c>
      <c r="E45" s="389"/>
      <c r="F45" s="389"/>
      <c r="G45" s="389"/>
      <c r="H45" s="389" t="s">
        <v>66</v>
      </c>
      <c r="I45" s="389" t="s">
        <v>63</v>
      </c>
      <c r="J45" s="389" t="s">
        <v>64</v>
      </c>
      <c r="K45" s="389" t="s">
        <v>65</v>
      </c>
      <c r="L45" s="389"/>
      <c r="M45" s="389"/>
      <c r="N45" s="389"/>
      <c r="O45" s="389" t="s">
        <v>66</v>
      </c>
    </row>
    <row r="46" spans="1:16" s="73" customFormat="1" ht="27.75" customHeight="1" x14ac:dyDescent="0.25">
      <c r="A46" s="389"/>
      <c r="B46" s="389"/>
      <c r="C46" s="389"/>
      <c r="D46" s="389" t="s">
        <v>67</v>
      </c>
      <c r="E46" s="389" t="s">
        <v>68</v>
      </c>
      <c r="F46" s="389"/>
      <c r="G46" s="389"/>
      <c r="H46" s="389"/>
      <c r="I46" s="389"/>
      <c r="J46" s="389"/>
      <c r="K46" s="389" t="s">
        <v>67</v>
      </c>
      <c r="L46" s="389" t="s">
        <v>68</v>
      </c>
      <c r="M46" s="389"/>
      <c r="N46" s="389"/>
      <c r="O46" s="389"/>
    </row>
    <row r="47" spans="1:16" s="73" customFormat="1" ht="112.7" customHeight="1" x14ac:dyDescent="0.25">
      <c r="A47" s="389"/>
      <c r="B47" s="389"/>
      <c r="C47" s="389"/>
      <c r="D47" s="389"/>
      <c r="E47" s="313" t="s">
        <v>69</v>
      </c>
      <c r="F47" s="313" t="s">
        <v>70</v>
      </c>
      <c r="G47" s="313" t="s">
        <v>71</v>
      </c>
      <c r="H47" s="389"/>
      <c r="I47" s="389"/>
      <c r="J47" s="389"/>
      <c r="K47" s="389"/>
      <c r="L47" s="313" t="s">
        <v>69</v>
      </c>
      <c r="M47" s="313" t="s">
        <v>70</v>
      </c>
      <c r="N47" s="313" t="s">
        <v>71</v>
      </c>
      <c r="O47" s="389"/>
    </row>
    <row r="48" spans="1:16" s="77" customFormat="1" ht="36.75" customHeight="1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</row>
    <row r="49" spans="1:16" customFormat="1" ht="15.75" x14ac:dyDescent="0.3">
      <c r="A49" s="385" t="s">
        <v>73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78"/>
    </row>
    <row r="50" spans="1:16" customFormat="1" ht="18.75" x14ac:dyDescent="0.3">
      <c r="A50" s="79" t="s">
        <v>74</v>
      </c>
      <c r="B50" s="80">
        <v>1</v>
      </c>
      <c r="C50" s="79">
        <v>1</v>
      </c>
      <c r="D50" s="81">
        <v>502.8</v>
      </c>
      <c r="E50" s="79">
        <v>502.8</v>
      </c>
      <c r="F50" s="81"/>
      <c r="G50" s="81"/>
      <c r="H50" s="82">
        <v>32181</v>
      </c>
      <c r="I50" s="80">
        <v>1</v>
      </c>
      <c r="J50" s="83">
        <v>1</v>
      </c>
      <c r="K50" s="83">
        <v>502.8</v>
      </c>
      <c r="L50" s="83">
        <v>502.8</v>
      </c>
      <c r="M50" s="83"/>
      <c r="N50" s="83"/>
      <c r="O50" s="82">
        <v>32181</v>
      </c>
      <c r="P50" s="84"/>
    </row>
    <row r="51" spans="1:16" customFormat="1" ht="37.5" x14ac:dyDescent="0.3">
      <c r="A51" s="79" t="s">
        <v>75</v>
      </c>
      <c r="B51" s="80">
        <v>1</v>
      </c>
      <c r="C51" s="79">
        <v>1</v>
      </c>
      <c r="D51" s="81">
        <v>477.8</v>
      </c>
      <c r="E51" s="79">
        <v>477.8</v>
      </c>
      <c r="F51" s="81"/>
      <c r="G51" s="81"/>
      <c r="H51" s="82">
        <v>30581</v>
      </c>
      <c r="I51" s="80">
        <v>1</v>
      </c>
      <c r="J51" s="83">
        <v>1</v>
      </c>
      <c r="K51" s="83">
        <v>477.8</v>
      </c>
      <c r="L51" s="83">
        <v>477.8</v>
      </c>
      <c r="M51" s="83"/>
      <c r="N51" s="83"/>
      <c r="O51" s="82">
        <v>30581</v>
      </c>
      <c r="P51" s="84"/>
    </row>
    <row r="52" spans="1:16" customFormat="1" ht="56.25" x14ac:dyDescent="0.3">
      <c r="A52" s="79" t="s">
        <v>178</v>
      </c>
      <c r="B52" s="85">
        <v>0.5</v>
      </c>
      <c r="C52" s="79">
        <v>0.3</v>
      </c>
      <c r="D52" s="81">
        <v>99.2</v>
      </c>
      <c r="E52" s="79">
        <v>99.2</v>
      </c>
      <c r="F52" s="81"/>
      <c r="G52" s="81"/>
      <c r="H52" s="82">
        <v>21164</v>
      </c>
      <c r="I52" s="85">
        <v>0.5</v>
      </c>
      <c r="J52" s="86">
        <v>0.3</v>
      </c>
      <c r="K52" s="83">
        <v>99.2</v>
      </c>
      <c r="L52" s="86">
        <v>99.2</v>
      </c>
      <c r="M52" s="83"/>
      <c r="N52" s="83"/>
      <c r="O52" s="82">
        <v>21164</v>
      </c>
      <c r="P52" s="84"/>
    </row>
    <row r="53" spans="1:16" customFormat="1" ht="18.75" x14ac:dyDescent="0.3">
      <c r="A53" s="79" t="s">
        <v>77</v>
      </c>
      <c r="B53" s="80">
        <v>4.5</v>
      </c>
      <c r="C53" s="79">
        <v>4.4000000000000004</v>
      </c>
      <c r="D53" s="81">
        <v>1373.4</v>
      </c>
      <c r="E53" s="79">
        <v>1373.4</v>
      </c>
      <c r="F53" s="81"/>
      <c r="G53" s="81"/>
      <c r="H53" s="82">
        <v>19978</v>
      </c>
      <c r="I53" s="80">
        <v>4.5</v>
      </c>
      <c r="J53" s="80">
        <v>4.4000000000000004</v>
      </c>
      <c r="K53" s="83">
        <v>1373.4</v>
      </c>
      <c r="L53" s="80">
        <v>1373.4</v>
      </c>
      <c r="M53" s="83"/>
      <c r="N53" s="83"/>
      <c r="O53" s="82">
        <v>19978</v>
      </c>
      <c r="P53" s="84"/>
    </row>
    <row r="54" spans="1:16" customFormat="1" ht="18.75" x14ac:dyDescent="0.3">
      <c r="A54" s="87" t="s">
        <v>78</v>
      </c>
      <c r="B54" s="88">
        <v>7</v>
      </c>
      <c r="C54" s="87">
        <v>6.7</v>
      </c>
      <c r="D54" s="87">
        <v>2453.1999999999998</v>
      </c>
      <c r="E54" s="87">
        <v>2453.1999999999998</v>
      </c>
      <c r="F54" s="87">
        <v>0</v>
      </c>
      <c r="G54" s="87">
        <v>0</v>
      </c>
      <c r="H54" s="82">
        <v>23435</v>
      </c>
      <c r="I54" s="88">
        <v>7</v>
      </c>
      <c r="J54" s="89">
        <v>6.7</v>
      </c>
      <c r="K54" s="89">
        <v>2453.1999999999998</v>
      </c>
      <c r="L54" s="89">
        <v>2453.1999999999998</v>
      </c>
      <c r="M54" s="89"/>
      <c r="N54" s="89"/>
      <c r="O54" s="82">
        <v>23435</v>
      </c>
      <c r="P54" s="84"/>
    </row>
    <row r="55" spans="1:16" customFormat="1" ht="15.75" x14ac:dyDescent="0.3">
      <c r="A55" s="441" t="s">
        <v>79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90"/>
    </row>
    <row r="56" spans="1:16" customFormat="1" ht="18.75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84"/>
    </row>
    <row r="57" spans="1:16" customFormat="1" ht="37.5" x14ac:dyDescent="0.3">
      <c r="A57" s="79" t="s">
        <v>75</v>
      </c>
      <c r="B57" s="80">
        <v>0</v>
      </c>
      <c r="C57" s="79">
        <v>0</v>
      </c>
      <c r="D57" s="81">
        <v>0</v>
      </c>
      <c r="E57" s="79">
        <v>0</v>
      </c>
      <c r="F57" s="81"/>
      <c r="G57" s="81"/>
      <c r="H57" s="82" t="e">
        <v>#DIV/0!</v>
      </c>
      <c r="I57" s="80">
        <v>0</v>
      </c>
      <c r="J57" s="83">
        <v>0</v>
      </c>
      <c r="K57" s="83">
        <v>0</v>
      </c>
      <c r="L57" s="83">
        <v>0</v>
      </c>
      <c r="M57" s="83"/>
      <c r="N57" s="83"/>
      <c r="O57" s="82" t="e">
        <v>#DIV/0!</v>
      </c>
      <c r="P57" s="84"/>
    </row>
    <row r="58" spans="1:16" customFormat="1" ht="56.25" x14ac:dyDescent="0.3">
      <c r="A58" s="79" t="s">
        <v>178</v>
      </c>
      <c r="B58" s="85">
        <v>0.25</v>
      </c>
      <c r="C58" s="284">
        <v>0</v>
      </c>
      <c r="D58" s="81">
        <v>154.4</v>
      </c>
      <c r="E58" s="79">
        <v>154.4</v>
      </c>
      <c r="F58" s="81"/>
      <c r="G58" s="81"/>
      <c r="H58" s="82" t="e">
        <v>#DIV/0!</v>
      </c>
      <c r="I58" s="85">
        <v>0.25</v>
      </c>
      <c r="J58" s="85"/>
      <c r="K58" s="83">
        <v>154.4</v>
      </c>
      <c r="L58" s="85">
        <v>154.4</v>
      </c>
      <c r="M58" s="83"/>
      <c r="N58" s="83"/>
      <c r="O58" s="82" t="e">
        <v>#DIV/0!</v>
      </c>
      <c r="P58" s="84"/>
    </row>
    <row r="59" spans="1:16" customFormat="1" ht="18.75" x14ac:dyDescent="0.3">
      <c r="A59" s="79" t="s">
        <v>77</v>
      </c>
      <c r="B59" s="80">
        <v>1.75</v>
      </c>
      <c r="C59" s="79">
        <v>2.2000000000000002</v>
      </c>
      <c r="D59" s="81">
        <v>468.1</v>
      </c>
      <c r="E59" s="79">
        <v>468.1</v>
      </c>
      <c r="F59" s="81"/>
      <c r="G59" s="81"/>
      <c r="H59" s="82">
        <v>13618</v>
      </c>
      <c r="I59" s="80">
        <v>1.75</v>
      </c>
      <c r="J59" s="80">
        <v>2.2000000000000002</v>
      </c>
      <c r="K59" s="83">
        <v>468.1</v>
      </c>
      <c r="L59" s="80">
        <v>468.1</v>
      </c>
      <c r="M59" s="83"/>
      <c r="N59" s="83"/>
      <c r="O59" s="82">
        <v>13618</v>
      </c>
      <c r="P59" s="84"/>
    </row>
    <row r="60" spans="1:16" customFormat="1" ht="18.75" x14ac:dyDescent="0.3">
      <c r="A60" s="87" t="s">
        <v>78</v>
      </c>
      <c r="B60" s="88">
        <v>2</v>
      </c>
      <c r="C60" s="87">
        <v>2.2000000000000002</v>
      </c>
      <c r="D60" s="87">
        <v>622.5</v>
      </c>
      <c r="E60" s="87">
        <v>622.5</v>
      </c>
      <c r="F60" s="87">
        <v>0</v>
      </c>
      <c r="G60" s="87">
        <v>0</v>
      </c>
      <c r="H60" s="82">
        <v>18110</v>
      </c>
      <c r="I60" s="88">
        <v>2</v>
      </c>
      <c r="J60" s="89">
        <v>2.2000000000000002</v>
      </c>
      <c r="K60" s="89">
        <v>622.5</v>
      </c>
      <c r="L60" s="89">
        <v>622.5</v>
      </c>
      <c r="M60" s="89"/>
      <c r="N60" s="89"/>
      <c r="O60" s="82">
        <v>18110</v>
      </c>
      <c r="P60" s="84"/>
    </row>
    <row r="61" spans="1:16" customFormat="1" ht="15.75" x14ac:dyDescent="0.3">
      <c r="A61" s="441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90"/>
    </row>
    <row r="62" spans="1:16" customFormat="1" ht="18.75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84"/>
    </row>
    <row r="63" spans="1:16" customFormat="1" ht="37.5" x14ac:dyDescent="0.3">
      <c r="A63" s="79" t="s">
        <v>75</v>
      </c>
      <c r="B63" s="80">
        <v>0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0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84"/>
    </row>
    <row r="64" spans="1:16" customFormat="1" ht="56.25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84"/>
    </row>
    <row r="65" spans="1:16" customFormat="1" ht="18.75" x14ac:dyDescent="0.3">
      <c r="A65" s="79" t="s">
        <v>77</v>
      </c>
      <c r="B65" s="80">
        <v>0</v>
      </c>
      <c r="C65" s="79">
        <v>0</v>
      </c>
      <c r="D65" s="81">
        <v>0</v>
      </c>
      <c r="E65" s="79">
        <v>0</v>
      </c>
      <c r="F65" s="81"/>
      <c r="G65" s="81"/>
      <c r="H65" s="82" t="e">
        <v>#DIV/0!</v>
      </c>
      <c r="I65" s="80">
        <v>0</v>
      </c>
      <c r="J65" s="80">
        <v>0</v>
      </c>
      <c r="K65" s="83">
        <v>0</v>
      </c>
      <c r="L65" s="80">
        <v>0</v>
      </c>
      <c r="M65" s="83"/>
      <c r="N65" s="83"/>
      <c r="O65" s="82" t="e">
        <v>#DIV/0!</v>
      </c>
      <c r="P65" s="84"/>
    </row>
    <row r="66" spans="1:16" customFormat="1" ht="18.75" x14ac:dyDescent="0.3">
      <c r="A66" s="87" t="s">
        <v>78</v>
      </c>
      <c r="B66" s="88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2" t="e">
        <v>#DIV/0!</v>
      </c>
      <c r="I66" s="88">
        <v>0</v>
      </c>
      <c r="J66" s="89">
        <v>0</v>
      </c>
      <c r="K66" s="89">
        <v>0</v>
      </c>
      <c r="L66" s="89">
        <v>0</v>
      </c>
      <c r="M66" s="89"/>
      <c r="N66" s="89"/>
      <c r="O66" s="82" t="e">
        <v>#DIV/0!</v>
      </c>
      <c r="P66" s="84"/>
    </row>
    <row r="67" spans="1:16" customFormat="1" ht="15.75" x14ac:dyDescent="0.3">
      <c r="A67" s="441" t="s">
        <v>81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3"/>
      <c r="P67" s="90"/>
    </row>
    <row r="68" spans="1:16" customFormat="1" ht="18.75" x14ac:dyDescent="0.3">
      <c r="A68" s="79" t="s">
        <v>74</v>
      </c>
      <c r="B68" s="80">
        <v>0</v>
      </c>
      <c r="C68" s="79">
        <v>0</v>
      </c>
      <c r="D68" s="81">
        <v>0</v>
      </c>
      <c r="E68" s="79">
        <v>0</v>
      </c>
      <c r="F68" s="81"/>
      <c r="G68" s="81"/>
      <c r="H68" s="82" t="e">
        <v>#DIV/0!</v>
      </c>
      <c r="I68" s="80">
        <v>0</v>
      </c>
      <c r="J68" s="83">
        <v>0</v>
      </c>
      <c r="K68" s="83">
        <v>0</v>
      </c>
      <c r="L68" s="83">
        <v>0</v>
      </c>
      <c r="M68" s="83"/>
      <c r="N68" s="83"/>
      <c r="O68" s="82" t="e">
        <v>#DIV/0!</v>
      </c>
      <c r="P68" s="84"/>
    </row>
    <row r="69" spans="1:16" customFormat="1" ht="37.5" x14ac:dyDescent="0.3">
      <c r="A69" s="79" t="s">
        <v>75</v>
      </c>
      <c r="B69" s="80">
        <v>0</v>
      </c>
      <c r="C69" s="79">
        <v>0</v>
      </c>
      <c r="D69" s="81">
        <v>0</v>
      </c>
      <c r="E69" s="79">
        <v>0</v>
      </c>
      <c r="F69" s="81"/>
      <c r="G69" s="81"/>
      <c r="H69" s="82" t="e">
        <v>#DIV/0!</v>
      </c>
      <c r="I69" s="80">
        <v>0</v>
      </c>
      <c r="J69" s="83">
        <v>0</v>
      </c>
      <c r="K69" s="83">
        <v>0</v>
      </c>
      <c r="L69" s="83">
        <v>0</v>
      </c>
      <c r="M69" s="83"/>
      <c r="N69" s="83"/>
      <c r="O69" s="82" t="e">
        <v>#DIV/0!</v>
      </c>
      <c r="P69" s="84"/>
    </row>
    <row r="70" spans="1:16" customFormat="1" ht="56.25" x14ac:dyDescent="0.3">
      <c r="A70" s="79" t="s">
        <v>178</v>
      </c>
      <c r="B70" s="80">
        <v>0</v>
      </c>
      <c r="C70" s="79">
        <v>0</v>
      </c>
      <c r="D70" s="81">
        <v>0</v>
      </c>
      <c r="E70" s="79">
        <v>0</v>
      </c>
      <c r="F70" s="81"/>
      <c r="G70" s="81"/>
      <c r="H70" s="82" t="e">
        <v>#DIV/0!</v>
      </c>
      <c r="I70" s="85"/>
      <c r="J70" s="85"/>
      <c r="K70" s="83">
        <v>0</v>
      </c>
      <c r="L70" s="85"/>
      <c r="M70" s="83"/>
      <c r="N70" s="83"/>
      <c r="O70" s="82" t="e">
        <v>#DIV/0!</v>
      </c>
      <c r="P70" s="84"/>
    </row>
    <row r="71" spans="1:16" customFormat="1" ht="18.75" x14ac:dyDescent="0.3">
      <c r="A71" s="79" t="s">
        <v>77</v>
      </c>
      <c r="B71" s="80">
        <v>0</v>
      </c>
      <c r="C71" s="79">
        <v>0</v>
      </c>
      <c r="D71" s="81">
        <v>0</v>
      </c>
      <c r="E71" s="79">
        <v>0</v>
      </c>
      <c r="F71" s="81"/>
      <c r="G71" s="81"/>
      <c r="H71" s="82" t="e">
        <v>#DIV/0!</v>
      </c>
      <c r="I71" s="80">
        <v>0</v>
      </c>
      <c r="J71" s="80">
        <v>0</v>
      </c>
      <c r="K71" s="83">
        <v>0</v>
      </c>
      <c r="L71" s="80">
        <v>0</v>
      </c>
      <c r="M71" s="83"/>
      <c r="N71" s="83"/>
      <c r="O71" s="82" t="e">
        <v>#DIV/0!</v>
      </c>
      <c r="P71" s="84"/>
    </row>
    <row r="72" spans="1:16" customFormat="1" ht="18.75" x14ac:dyDescent="0.3">
      <c r="A72" s="87" t="s">
        <v>78</v>
      </c>
      <c r="B72" s="88">
        <v>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2" t="e">
        <v>#DIV/0!</v>
      </c>
      <c r="I72" s="88">
        <v>0</v>
      </c>
      <c r="J72" s="89">
        <v>0</v>
      </c>
      <c r="K72" s="89">
        <v>0</v>
      </c>
      <c r="L72" s="89">
        <v>0</v>
      </c>
      <c r="M72" s="89"/>
      <c r="N72" s="89"/>
      <c r="O72" s="82" t="e">
        <v>#DIV/0!</v>
      </c>
      <c r="P72" s="84"/>
    </row>
    <row r="73" spans="1:16" customFormat="1" ht="15.75" x14ac:dyDescent="0.3">
      <c r="A73" s="441" t="s">
        <v>82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3"/>
      <c r="P73" s="90"/>
    </row>
    <row r="74" spans="1:16" customFormat="1" ht="18.75" x14ac:dyDescent="0.3">
      <c r="A74" s="79" t="s">
        <v>74</v>
      </c>
      <c r="B74" s="80">
        <v>1</v>
      </c>
      <c r="C74" s="80">
        <v>1</v>
      </c>
      <c r="D74" s="80">
        <v>502.8</v>
      </c>
      <c r="E74" s="80">
        <v>502.8</v>
      </c>
      <c r="F74" s="80">
        <v>0</v>
      </c>
      <c r="G74" s="80">
        <v>0</v>
      </c>
      <c r="H74" s="82">
        <v>32181</v>
      </c>
      <c r="I74" s="80">
        <v>1</v>
      </c>
      <c r="J74" s="83">
        <v>1</v>
      </c>
      <c r="K74" s="83">
        <v>502.8</v>
      </c>
      <c r="L74" s="83">
        <v>502.8</v>
      </c>
      <c r="M74" s="83">
        <v>0</v>
      </c>
      <c r="N74" s="83">
        <v>0</v>
      </c>
      <c r="O74" s="82">
        <v>32181</v>
      </c>
      <c r="P74" s="84"/>
    </row>
    <row r="75" spans="1:16" customFormat="1" ht="37.5" x14ac:dyDescent="0.3">
      <c r="A75" s="79" t="s">
        <v>75</v>
      </c>
      <c r="B75" s="80">
        <v>1</v>
      </c>
      <c r="C75" s="80">
        <v>1</v>
      </c>
      <c r="D75" s="80">
        <v>477.8</v>
      </c>
      <c r="E75" s="80">
        <v>477.8</v>
      </c>
      <c r="F75" s="80">
        <v>0</v>
      </c>
      <c r="G75" s="80">
        <v>0</v>
      </c>
      <c r="H75" s="82">
        <v>30581</v>
      </c>
      <c r="I75" s="80">
        <v>1</v>
      </c>
      <c r="J75" s="83">
        <v>1</v>
      </c>
      <c r="K75" s="83">
        <v>477.8</v>
      </c>
      <c r="L75" s="83">
        <v>477.8</v>
      </c>
      <c r="M75" s="83">
        <v>0</v>
      </c>
      <c r="N75" s="83">
        <v>0</v>
      </c>
      <c r="O75" s="82">
        <v>30581</v>
      </c>
      <c r="P75" s="84"/>
    </row>
    <row r="76" spans="1:16" customFormat="1" ht="56.25" x14ac:dyDescent="0.3">
      <c r="A76" s="79" t="s">
        <v>178</v>
      </c>
      <c r="B76" s="80">
        <v>0.75</v>
      </c>
      <c r="C76" s="80">
        <v>0.3</v>
      </c>
      <c r="D76" s="80">
        <v>253.6</v>
      </c>
      <c r="E76" s="80">
        <v>253.6</v>
      </c>
      <c r="F76" s="80">
        <v>0</v>
      </c>
      <c r="G76" s="80">
        <v>0</v>
      </c>
      <c r="H76" s="82">
        <v>54105</v>
      </c>
      <c r="I76" s="80">
        <v>0.75</v>
      </c>
      <c r="J76" s="83">
        <v>0.3</v>
      </c>
      <c r="K76" s="83">
        <v>253.6</v>
      </c>
      <c r="L76" s="83">
        <v>253.6</v>
      </c>
      <c r="M76" s="83">
        <v>0</v>
      </c>
      <c r="N76" s="83">
        <v>0</v>
      </c>
      <c r="O76" s="82">
        <v>54105</v>
      </c>
      <c r="P76" s="84"/>
    </row>
    <row r="77" spans="1:16" customFormat="1" ht="18.75" x14ac:dyDescent="0.3">
      <c r="A77" s="79" t="s">
        <v>77</v>
      </c>
      <c r="B77" s="80">
        <v>6.25</v>
      </c>
      <c r="C77" s="80">
        <v>6.6</v>
      </c>
      <c r="D77" s="80">
        <v>1841.5</v>
      </c>
      <c r="E77" s="80">
        <v>1841.5</v>
      </c>
      <c r="F77" s="80">
        <v>0</v>
      </c>
      <c r="G77" s="80">
        <v>0</v>
      </c>
      <c r="H77" s="82">
        <v>17858</v>
      </c>
      <c r="I77" s="80">
        <v>6.25</v>
      </c>
      <c r="J77" s="83">
        <v>6.6</v>
      </c>
      <c r="K77" s="83">
        <v>1841.5</v>
      </c>
      <c r="L77" s="83">
        <v>1841.5</v>
      </c>
      <c r="M77" s="83">
        <v>0</v>
      </c>
      <c r="N77" s="83">
        <v>0</v>
      </c>
      <c r="O77" s="82">
        <v>17858</v>
      </c>
      <c r="P77" s="84"/>
    </row>
    <row r="78" spans="1:16" customFormat="1" ht="18.75" x14ac:dyDescent="0.3">
      <c r="A78" s="87" t="s">
        <v>78</v>
      </c>
      <c r="B78" s="88">
        <v>9</v>
      </c>
      <c r="C78" s="87">
        <v>8.9</v>
      </c>
      <c r="D78" s="87">
        <v>3075.7</v>
      </c>
      <c r="E78" s="87">
        <v>3075.7</v>
      </c>
      <c r="F78" s="87">
        <v>0</v>
      </c>
      <c r="G78" s="87">
        <v>0</v>
      </c>
      <c r="H78" s="82">
        <v>22119</v>
      </c>
      <c r="I78" s="88">
        <v>9</v>
      </c>
      <c r="J78" s="89">
        <v>8.9</v>
      </c>
      <c r="K78" s="89">
        <v>3075.7</v>
      </c>
      <c r="L78" s="89">
        <v>3075.7</v>
      </c>
      <c r="M78" s="89">
        <v>0</v>
      </c>
      <c r="N78" s="89">
        <v>0</v>
      </c>
      <c r="O78" s="82">
        <v>22119</v>
      </c>
      <c r="P78" s="84"/>
    </row>
    <row r="80" spans="1:16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2" manualBreakCount="2">
    <brk id="30" max="14" man="1"/>
    <brk id="4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13" zoomScale="65" zoomScaleNormal="100" zoomScaleSheetLayoutView="65" workbookViewId="0">
      <selection activeCell="I21" sqref="I21"/>
    </sheetView>
  </sheetViews>
  <sheetFormatPr defaultColWidth="14.85546875" defaultRowHeight="12" x14ac:dyDescent="0.2"/>
  <cols>
    <col min="1" max="1" width="30.7109375" style="1" customWidth="1"/>
    <col min="2" max="16384" width="14.85546875" style="1"/>
  </cols>
  <sheetData>
    <row r="1" spans="1:20" x14ac:dyDescent="0.2">
      <c r="H1" s="2"/>
      <c r="I1" s="2"/>
      <c r="J1" s="2"/>
      <c r="K1" s="3" t="s">
        <v>0</v>
      </c>
    </row>
    <row r="2" spans="1:20" ht="21.75" customHeight="1" x14ac:dyDescent="0.2">
      <c r="A2" s="423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20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29"/>
      <c r="K3" s="424" t="s">
        <v>6</v>
      </c>
    </row>
    <row r="4" spans="1:20" ht="60" x14ac:dyDescent="0.2">
      <c r="A4" s="5">
        <v>12</v>
      </c>
      <c r="B4" s="425"/>
      <c r="C4" s="427"/>
      <c r="D4" s="427"/>
      <c r="E4" s="425"/>
      <c r="F4" s="425"/>
      <c r="G4" s="425"/>
      <c r="H4" s="332" t="s">
        <v>7</v>
      </c>
      <c r="I4" s="332" t="s">
        <v>170</v>
      </c>
      <c r="J4" s="332" t="s">
        <v>8</v>
      </c>
      <c r="K4" s="425"/>
      <c r="M4" s="1" t="s">
        <v>174</v>
      </c>
      <c r="O4" s="6"/>
      <c r="P4" s="6"/>
      <c r="Q4" s="6"/>
    </row>
    <row r="5" spans="1:20" ht="32.25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15" x14ac:dyDescent="0.2">
      <c r="A6" s="9" t="s">
        <v>182</v>
      </c>
      <c r="B6" s="10">
        <v>1</v>
      </c>
      <c r="C6" s="11">
        <v>22.06</v>
      </c>
      <c r="D6" s="11">
        <v>22.06</v>
      </c>
      <c r="E6" s="12">
        <v>15.9</v>
      </c>
      <c r="F6" s="12">
        <v>15.4</v>
      </c>
      <c r="G6" s="13">
        <v>6309600</v>
      </c>
      <c r="H6" s="14">
        <v>3364260</v>
      </c>
      <c r="I6" s="14">
        <v>1651108</v>
      </c>
      <c r="J6" s="15">
        <v>1294232</v>
      </c>
      <c r="K6" s="16">
        <v>34143</v>
      </c>
      <c r="L6" s="17"/>
      <c r="M6" s="18">
        <v>20.5</v>
      </c>
      <c r="N6" s="18"/>
      <c r="O6" s="17"/>
      <c r="P6" s="17"/>
      <c r="Q6" s="17"/>
      <c r="R6" s="19"/>
      <c r="S6" s="19"/>
      <c r="T6" s="17"/>
    </row>
    <row r="7" spans="1:20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ht="21.75" customHeight="1" x14ac:dyDescent="0.2">
      <c r="A8" s="423" t="s">
        <v>194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20" x14ac:dyDescent="0.2">
      <c r="A9" s="4" t="s">
        <v>1</v>
      </c>
      <c r="B9" s="430" t="s">
        <v>12</v>
      </c>
      <c r="C9" s="431"/>
      <c r="D9" s="431"/>
      <c r="E9" s="431"/>
      <c r="F9" s="431"/>
      <c r="G9" s="431"/>
      <c r="H9" s="432" t="s">
        <v>13</v>
      </c>
      <c r="I9" s="433"/>
      <c r="J9" s="433"/>
      <c r="K9" s="433"/>
      <c r="L9" s="433"/>
      <c r="M9" s="434"/>
    </row>
    <row r="10" spans="1:20" ht="60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32" t="s">
        <v>18</v>
      </c>
      <c r="K10" s="25" t="s">
        <v>19</v>
      </c>
      <c r="L10" s="25" t="s">
        <v>20</v>
      </c>
      <c r="M10" s="25" t="s">
        <v>21</v>
      </c>
    </row>
    <row r="11" spans="1:20" ht="33" customHeight="1" x14ac:dyDescent="0.2">
      <c r="A11" s="25" t="s">
        <v>182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46.5" customHeight="1" x14ac:dyDescent="0.2">
      <c r="A12" s="30" t="s">
        <v>24</v>
      </c>
      <c r="B12" s="31">
        <v>13.06</v>
      </c>
      <c r="C12" s="31">
        <v>13.06</v>
      </c>
      <c r="D12" s="32">
        <v>8.6999999999999993</v>
      </c>
      <c r="E12" s="32">
        <v>8.6999999999999993</v>
      </c>
      <c r="F12" s="33">
        <v>4128900</v>
      </c>
      <c r="G12" s="33">
        <v>39549</v>
      </c>
      <c r="H12" s="34"/>
      <c r="I12" s="34"/>
      <c r="J12" s="34"/>
      <c r="K12" s="34"/>
      <c r="L12" s="34"/>
      <c r="M12" s="34"/>
    </row>
    <row r="13" spans="1:20" ht="38.25" customHeight="1" x14ac:dyDescent="0.2">
      <c r="A13" s="30" t="s">
        <v>25</v>
      </c>
      <c r="B13" s="35">
        <v>1.5</v>
      </c>
      <c r="C13" s="31">
        <v>1.5</v>
      </c>
      <c r="D13" s="36">
        <v>0.9</v>
      </c>
      <c r="E13" s="37">
        <v>0.9</v>
      </c>
      <c r="F13" s="38">
        <v>407700</v>
      </c>
      <c r="G13" s="39">
        <v>37750</v>
      </c>
      <c r="H13" s="40"/>
      <c r="I13" s="40"/>
      <c r="J13" s="41"/>
      <c r="K13" s="41"/>
      <c r="L13" s="41"/>
      <c r="M13" s="41"/>
    </row>
    <row r="14" spans="1:20" ht="50.25" customHeight="1" x14ac:dyDescent="0.2">
      <c r="A14" s="30" t="s">
        <v>26</v>
      </c>
      <c r="B14" s="35">
        <v>0</v>
      </c>
      <c r="C14" s="31">
        <v>0</v>
      </c>
      <c r="D14" s="36">
        <v>0</v>
      </c>
      <c r="E14" s="37">
        <v>0</v>
      </c>
      <c r="F14" s="38">
        <v>0</v>
      </c>
      <c r="G14" s="39" t="e">
        <v>#DIV/0!</v>
      </c>
      <c r="H14" s="40"/>
      <c r="I14" s="40"/>
      <c r="J14" s="41"/>
      <c r="K14" s="41"/>
      <c r="L14" s="41"/>
      <c r="M14" s="41"/>
    </row>
    <row r="15" spans="1:20" ht="15" x14ac:dyDescent="0.25">
      <c r="A15" s="322"/>
      <c r="B15" s="322"/>
      <c r="C15" s="322"/>
      <c r="D15" s="322"/>
      <c r="E15" s="322"/>
      <c r="F15" s="322"/>
      <c r="G15" s="322"/>
      <c r="H15" s="322"/>
      <c r="I15" s="322" t="s">
        <v>27</v>
      </c>
    </row>
    <row r="16" spans="1:20" ht="14.25" x14ac:dyDescent="0.2">
      <c r="A16" s="357" t="s">
        <v>195</v>
      </c>
      <c r="B16" s="356"/>
      <c r="C16" s="356"/>
      <c r="D16" s="356"/>
      <c r="E16" s="356"/>
      <c r="F16" s="356"/>
      <c r="G16" s="356"/>
      <c r="H16" s="356"/>
      <c r="I16" s="356"/>
    </row>
    <row r="17" spans="1:20" ht="15" x14ac:dyDescent="0.25">
      <c r="A17" s="43"/>
      <c r="B17" s="322"/>
      <c r="C17" s="322"/>
      <c r="D17" s="322"/>
      <c r="E17" s="322"/>
      <c r="F17" s="322"/>
      <c r="G17" s="322"/>
      <c r="H17" s="322"/>
      <c r="I17" s="322"/>
    </row>
    <row r="18" spans="1:20" ht="60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60" x14ac:dyDescent="0.2">
      <c r="A19" s="5">
        <v>12</v>
      </c>
      <c r="B19" s="44" t="s">
        <v>196</v>
      </c>
      <c r="C19" s="44" t="s">
        <v>197</v>
      </c>
      <c r="D19" s="44" t="s">
        <v>212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</row>
    <row r="20" spans="1:20" ht="15" x14ac:dyDescent="0.25">
      <c r="A20" s="45" t="s">
        <v>182</v>
      </c>
      <c r="B20" s="46"/>
      <c r="C20" s="47">
        <v>3</v>
      </c>
      <c r="D20" s="48">
        <v>13</v>
      </c>
      <c r="E20" s="48">
        <v>16</v>
      </c>
      <c r="F20" s="47">
        <v>0</v>
      </c>
      <c r="G20" s="49">
        <v>3</v>
      </c>
      <c r="H20" s="50"/>
      <c r="I20" s="50">
        <v>3</v>
      </c>
    </row>
    <row r="22" spans="1:20" ht="1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18.75" x14ac:dyDescent="0.2">
      <c r="A23" s="362" t="s">
        <v>32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x14ac:dyDescent="0.2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</row>
    <row r="26" spans="1:20" ht="15" x14ac:dyDescent="0.2">
      <c r="A26" s="366" t="s">
        <v>34</v>
      </c>
      <c r="B26" s="438">
        <v>12</v>
      </c>
      <c r="C26" s="366" t="s">
        <v>199</v>
      </c>
      <c r="D26" s="366"/>
      <c r="E26" s="366"/>
      <c r="F26" s="366"/>
      <c r="G26" s="366" t="s">
        <v>35</v>
      </c>
      <c r="H26" s="366"/>
      <c r="I26" s="366"/>
      <c r="J26" s="366"/>
      <c r="K26" s="366" t="s">
        <v>200</v>
      </c>
      <c r="L26" s="366"/>
      <c r="M26" s="366" t="s">
        <v>36</v>
      </c>
      <c r="N26" s="366" t="s">
        <v>37</v>
      </c>
      <c r="O26" s="366" t="s">
        <v>38</v>
      </c>
    </row>
    <row r="27" spans="1:20" x14ac:dyDescent="0.2">
      <c r="A27" s="366"/>
      <c r="B27" s="366"/>
      <c r="C27" s="366" t="s">
        <v>39</v>
      </c>
      <c r="D27" s="366" t="s">
        <v>40</v>
      </c>
      <c r="E27" s="366" t="s">
        <v>41</v>
      </c>
      <c r="F27" s="366" t="s">
        <v>42</v>
      </c>
      <c r="G27" s="366" t="s">
        <v>39</v>
      </c>
      <c r="H27" s="366" t="s">
        <v>40</v>
      </c>
      <c r="I27" s="366" t="s">
        <v>41</v>
      </c>
      <c r="J27" s="366" t="s">
        <v>42</v>
      </c>
      <c r="K27" s="366"/>
      <c r="L27" s="366"/>
      <c r="M27" s="366"/>
      <c r="N27" s="366"/>
      <c r="O27" s="366"/>
    </row>
    <row r="28" spans="1:20" ht="15" x14ac:dyDescent="0.2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23" t="s">
        <v>43</v>
      </c>
      <c r="L28" s="323" t="s">
        <v>44</v>
      </c>
      <c r="M28" s="366"/>
      <c r="N28" s="366"/>
      <c r="O28" s="366"/>
    </row>
    <row r="29" spans="1:20" ht="15" x14ac:dyDescent="0.2">
      <c r="A29" s="369" t="s">
        <v>45</v>
      </c>
      <c r="B29" s="370"/>
      <c r="C29" s="180"/>
      <c r="D29" s="180"/>
      <c r="E29" s="180"/>
      <c r="F29" s="180"/>
      <c r="G29" s="180"/>
      <c r="H29" s="180"/>
      <c r="I29" s="180"/>
      <c r="J29" s="180"/>
      <c r="K29" s="55"/>
      <c r="L29" s="55"/>
      <c r="M29" s="56"/>
      <c r="N29" s="56"/>
      <c r="O29" s="56"/>
    </row>
    <row r="30" spans="1:20" ht="93.75" customHeight="1" x14ac:dyDescent="0.2">
      <c r="A30" s="323" t="s">
        <v>182</v>
      </c>
      <c r="B30" s="57"/>
      <c r="C30" s="149">
        <v>22.56</v>
      </c>
      <c r="D30" s="149">
        <v>22.56</v>
      </c>
      <c r="E30" s="149">
        <v>17</v>
      </c>
      <c r="F30" s="149"/>
      <c r="G30" s="59">
        <v>22.06</v>
      </c>
      <c r="H30" s="59">
        <v>22.06</v>
      </c>
      <c r="I30" s="60">
        <v>16</v>
      </c>
      <c r="J30" s="181"/>
      <c r="K30" s="181"/>
      <c r="L30" s="61"/>
      <c r="M30" s="62" t="s">
        <v>204</v>
      </c>
      <c r="N30" s="63" t="s">
        <v>219</v>
      </c>
      <c r="O30" s="58"/>
      <c r="P30" s="276"/>
      <c r="Q30" s="276"/>
      <c r="R30" s="276"/>
      <c r="S30" s="276"/>
      <c r="T30" s="276"/>
    </row>
    <row r="31" spans="1:20" ht="15.75" x14ac:dyDescent="0.25">
      <c r="A31"/>
      <c r="B31"/>
      <c r="C31"/>
      <c r="D31"/>
      <c r="E31" s="376" t="s">
        <v>46</v>
      </c>
      <c r="F31" s="376"/>
      <c r="G31" s="376"/>
    </row>
    <row r="32" spans="1:20" ht="55.5" customHeight="1" x14ac:dyDescent="0.2">
      <c r="A32" s="377" t="s">
        <v>47</v>
      </c>
      <c r="B32" s="377"/>
      <c r="C32" s="377"/>
      <c r="D32" s="377"/>
      <c r="E32" s="377"/>
      <c r="F32" s="377"/>
      <c r="G32" s="377"/>
      <c r="K32" s="1" t="s">
        <v>177</v>
      </c>
      <c r="M32" s="276">
        <v>0.5</v>
      </c>
      <c r="N32" s="277">
        <v>1</v>
      </c>
    </row>
    <row r="33" spans="1:16" x14ac:dyDescent="0.2">
      <c r="A33" s="426" t="s">
        <v>182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6" ht="177.75" customHeight="1" x14ac:dyDescent="0.2">
      <c r="A34" s="427"/>
      <c r="B34" s="427"/>
      <c r="C34" s="427"/>
      <c r="D34" s="427"/>
      <c r="E34" s="427"/>
      <c r="F34" s="427"/>
      <c r="G34" s="427"/>
    </row>
    <row r="35" spans="1:16" ht="22.5" customHeight="1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6" ht="15.75" x14ac:dyDescent="0.2">
      <c r="A36" s="327" t="s">
        <v>56</v>
      </c>
      <c r="B36" s="67">
        <v>1</v>
      </c>
      <c r="C36" s="329">
        <v>42958</v>
      </c>
      <c r="D36" s="327"/>
      <c r="E36" s="329">
        <v>32404</v>
      </c>
      <c r="F36" s="69">
        <v>1.3</v>
      </c>
      <c r="G36" s="69">
        <v>0</v>
      </c>
    </row>
    <row r="37" spans="1:16" ht="15.75" x14ac:dyDescent="0.2">
      <c r="A37" s="327" t="s">
        <v>57</v>
      </c>
      <c r="B37" s="67">
        <v>1</v>
      </c>
      <c r="C37" s="327"/>
      <c r="D37" s="261">
        <v>32425</v>
      </c>
      <c r="E37" s="329">
        <v>32404</v>
      </c>
      <c r="F37" s="69">
        <v>0</v>
      </c>
      <c r="G37" s="69">
        <v>1</v>
      </c>
      <c r="H37" s="1">
        <v>389100</v>
      </c>
    </row>
    <row r="38" spans="1:16" ht="15.75" x14ac:dyDescent="0.2">
      <c r="A38" s="327" t="s">
        <v>58</v>
      </c>
      <c r="B38" s="70"/>
      <c r="C38" s="327"/>
      <c r="D38" s="262"/>
      <c r="E38" s="329">
        <v>32404</v>
      </c>
      <c r="F38" s="69">
        <v>0</v>
      </c>
      <c r="G38" s="69">
        <v>0</v>
      </c>
      <c r="H38" s="1">
        <v>0</v>
      </c>
    </row>
    <row r="39" spans="1:16" ht="15.75" x14ac:dyDescent="0.2">
      <c r="A39" s="327" t="s">
        <v>59</v>
      </c>
      <c r="B39" s="70"/>
      <c r="C39" s="327"/>
      <c r="D39" s="262"/>
      <c r="E39" s="329">
        <v>32404</v>
      </c>
      <c r="F39" s="69">
        <v>0</v>
      </c>
      <c r="G39" s="69">
        <v>0</v>
      </c>
      <c r="H39" s="1">
        <v>0</v>
      </c>
    </row>
    <row r="40" spans="1:16" ht="15.75" x14ac:dyDescent="0.2">
      <c r="A40" s="327" t="s">
        <v>60</v>
      </c>
      <c r="B40" s="70"/>
      <c r="C40" s="327"/>
      <c r="D40" s="262"/>
      <c r="E40" s="329">
        <v>32404</v>
      </c>
      <c r="F40" s="69">
        <v>0</v>
      </c>
      <c r="G40" s="69">
        <v>0</v>
      </c>
      <c r="H40" s="1">
        <v>0</v>
      </c>
    </row>
    <row r="41" spans="1:16" ht="48" customHeight="1" x14ac:dyDescent="0.3">
      <c r="A41" s="390" t="s">
        <v>172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6" customFormat="1" ht="15" customHeight="1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</row>
    <row r="43" spans="1:16" customFormat="1" ht="15" x14ac:dyDescent="0.25"/>
    <row r="44" spans="1:16" s="72" customFormat="1" ht="15.75" x14ac:dyDescent="0.25">
      <c r="A44" s="389" t="s">
        <v>182</v>
      </c>
      <c r="B44" s="439" t="s">
        <v>191</v>
      </c>
      <c r="C44" s="439"/>
      <c r="D44" s="439"/>
      <c r="E44" s="439"/>
      <c r="F44" s="439"/>
      <c r="G44" s="439"/>
      <c r="H44" s="439"/>
      <c r="I44" s="440">
        <v>12</v>
      </c>
      <c r="J44" s="439"/>
      <c r="K44" s="439"/>
      <c r="L44" s="439"/>
      <c r="M44" s="439"/>
      <c r="N44" s="439"/>
      <c r="O44" s="439"/>
    </row>
    <row r="45" spans="1:16" s="73" customFormat="1" ht="63.2" customHeight="1" x14ac:dyDescent="0.25">
      <c r="A45" s="389"/>
      <c r="B45" s="389" t="s">
        <v>63</v>
      </c>
      <c r="C45" s="389" t="s">
        <v>64</v>
      </c>
      <c r="D45" s="389" t="s">
        <v>65</v>
      </c>
      <c r="E45" s="389"/>
      <c r="F45" s="389"/>
      <c r="G45" s="389"/>
      <c r="H45" s="389" t="s">
        <v>66</v>
      </c>
      <c r="I45" s="389" t="s">
        <v>63</v>
      </c>
      <c r="J45" s="389" t="s">
        <v>64</v>
      </c>
      <c r="K45" s="389" t="s">
        <v>65</v>
      </c>
      <c r="L45" s="389"/>
      <c r="M45" s="389"/>
      <c r="N45" s="389"/>
      <c r="O45" s="389" t="s">
        <v>66</v>
      </c>
    </row>
    <row r="46" spans="1:16" s="73" customFormat="1" ht="27.75" customHeight="1" x14ac:dyDescent="0.25">
      <c r="A46" s="389"/>
      <c r="B46" s="389"/>
      <c r="C46" s="389"/>
      <c r="D46" s="389" t="s">
        <v>67</v>
      </c>
      <c r="E46" s="389" t="s">
        <v>68</v>
      </c>
      <c r="F46" s="389"/>
      <c r="G46" s="389"/>
      <c r="H46" s="389"/>
      <c r="I46" s="389"/>
      <c r="J46" s="389"/>
      <c r="K46" s="389" t="s">
        <v>67</v>
      </c>
      <c r="L46" s="389" t="s">
        <v>68</v>
      </c>
      <c r="M46" s="389"/>
      <c r="N46" s="389"/>
      <c r="O46" s="389"/>
    </row>
    <row r="47" spans="1:16" s="73" customFormat="1" ht="112.7" customHeight="1" x14ac:dyDescent="0.25">
      <c r="A47" s="389"/>
      <c r="B47" s="389"/>
      <c r="C47" s="389"/>
      <c r="D47" s="389"/>
      <c r="E47" s="325" t="s">
        <v>69</v>
      </c>
      <c r="F47" s="325" t="s">
        <v>70</v>
      </c>
      <c r="G47" s="325" t="s">
        <v>71</v>
      </c>
      <c r="H47" s="389"/>
      <c r="I47" s="389"/>
      <c r="J47" s="389"/>
      <c r="K47" s="389"/>
      <c r="L47" s="325" t="s">
        <v>69</v>
      </c>
      <c r="M47" s="325" t="s">
        <v>70</v>
      </c>
      <c r="N47" s="325" t="s">
        <v>71</v>
      </c>
      <c r="O47" s="389"/>
    </row>
    <row r="48" spans="1:16" s="77" customFormat="1" ht="36.75" customHeight="1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</row>
    <row r="49" spans="1:16" customFormat="1" ht="15.75" x14ac:dyDescent="0.3">
      <c r="A49" s="385" t="s">
        <v>73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78"/>
    </row>
    <row r="50" spans="1:16" customFormat="1" ht="18.75" x14ac:dyDescent="0.3">
      <c r="A50" s="79" t="s">
        <v>74</v>
      </c>
      <c r="B50" s="80">
        <v>1</v>
      </c>
      <c r="C50" s="79">
        <v>1</v>
      </c>
      <c r="D50" s="81">
        <v>671.2</v>
      </c>
      <c r="E50" s="79">
        <v>671.2</v>
      </c>
      <c r="F50" s="81"/>
      <c r="G50" s="81"/>
      <c r="H50" s="82">
        <v>42960</v>
      </c>
      <c r="I50" s="80">
        <v>1</v>
      </c>
      <c r="J50" s="83">
        <v>1</v>
      </c>
      <c r="K50" s="83">
        <v>671.2</v>
      </c>
      <c r="L50" s="83">
        <v>671.2</v>
      </c>
      <c r="M50" s="83"/>
      <c r="N50" s="83"/>
      <c r="O50" s="82">
        <v>42960</v>
      </c>
      <c r="P50" s="84"/>
    </row>
    <row r="51" spans="1:16" customFormat="1" ht="56.25" x14ac:dyDescent="0.3">
      <c r="A51" s="79" t="s">
        <v>75</v>
      </c>
      <c r="B51" s="80">
        <v>1</v>
      </c>
      <c r="C51" s="79">
        <v>1</v>
      </c>
      <c r="D51" s="81">
        <v>506.6</v>
      </c>
      <c r="E51" s="79">
        <v>506.6</v>
      </c>
      <c r="F51" s="81"/>
      <c r="G51" s="81"/>
      <c r="H51" s="82">
        <v>32424</v>
      </c>
      <c r="I51" s="80">
        <v>1</v>
      </c>
      <c r="J51" s="83">
        <v>1</v>
      </c>
      <c r="K51" s="83">
        <v>506.6</v>
      </c>
      <c r="L51" s="83">
        <v>506.6</v>
      </c>
      <c r="M51" s="83"/>
      <c r="N51" s="83"/>
      <c r="O51" s="82">
        <v>32424</v>
      </c>
      <c r="P51" s="84"/>
    </row>
    <row r="52" spans="1:16" customFormat="1" ht="56.25" x14ac:dyDescent="0.3">
      <c r="A52" s="79" t="s">
        <v>178</v>
      </c>
      <c r="B52" s="80">
        <v>0.5</v>
      </c>
      <c r="C52" s="79">
        <v>0.5</v>
      </c>
      <c r="D52" s="81">
        <v>120.3</v>
      </c>
      <c r="E52" s="79">
        <v>120.3</v>
      </c>
      <c r="F52" s="81"/>
      <c r="G52" s="81"/>
      <c r="H52" s="82">
        <v>15399</v>
      </c>
      <c r="I52" s="85">
        <v>0.5</v>
      </c>
      <c r="J52" s="86">
        <v>0.5</v>
      </c>
      <c r="K52" s="83">
        <v>120.3</v>
      </c>
      <c r="L52" s="86">
        <v>120.3</v>
      </c>
      <c r="M52" s="83"/>
      <c r="N52" s="83"/>
      <c r="O52" s="82">
        <v>15399</v>
      </c>
      <c r="P52" s="84"/>
    </row>
    <row r="53" spans="1:16" customFormat="1" ht="18.75" x14ac:dyDescent="0.3">
      <c r="A53" s="79" t="s">
        <v>77</v>
      </c>
      <c r="B53" s="80">
        <v>3</v>
      </c>
      <c r="C53" s="79">
        <v>2.9</v>
      </c>
      <c r="D53" s="81">
        <v>736.1</v>
      </c>
      <c r="E53" s="79">
        <v>736.1</v>
      </c>
      <c r="F53" s="81"/>
      <c r="G53" s="81"/>
      <c r="H53" s="82">
        <v>16246</v>
      </c>
      <c r="I53" s="80">
        <v>3</v>
      </c>
      <c r="J53" s="80">
        <v>2.9</v>
      </c>
      <c r="K53" s="83">
        <v>736.1</v>
      </c>
      <c r="L53" s="80">
        <v>736.1</v>
      </c>
      <c r="M53" s="83"/>
      <c r="N53" s="83"/>
      <c r="O53" s="82">
        <v>16246</v>
      </c>
      <c r="P53" s="84"/>
    </row>
    <row r="54" spans="1:16" customFormat="1" ht="18.75" x14ac:dyDescent="0.3">
      <c r="A54" s="87" t="s">
        <v>78</v>
      </c>
      <c r="B54" s="88">
        <v>5.5</v>
      </c>
      <c r="C54" s="87">
        <v>5.4</v>
      </c>
      <c r="D54" s="87">
        <v>2034.2</v>
      </c>
      <c r="E54" s="87">
        <v>2034.2</v>
      </c>
      <c r="F54" s="87">
        <v>0</v>
      </c>
      <c r="G54" s="87">
        <v>0</v>
      </c>
      <c r="H54" s="82">
        <v>24111</v>
      </c>
      <c r="I54" s="88">
        <v>5.5</v>
      </c>
      <c r="J54" s="89">
        <v>5.4</v>
      </c>
      <c r="K54" s="89">
        <v>2034.2</v>
      </c>
      <c r="L54" s="89">
        <v>2034.2</v>
      </c>
      <c r="M54" s="89"/>
      <c r="N54" s="89"/>
      <c r="O54" s="82">
        <v>24111</v>
      </c>
      <c r="P54" s="84"/>
    </row>
    <row r="55" spans="1:16" customFormat="1" ht="15.75" x14ac:dyDescent="0.3">
      <c r="A55" s="441" t="s">
        <v>79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90"/>
    </row>
    <row r="56" spans="1:16" customFormat="1" ht="18.75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84"/>
    </row>
    <row r="57" spans="1:16" customFormat="1" ht="56.25" x14ac:dyDescent="0.3">
      <c r="A57" s="79" t="s">
        <v>75</v>
      </c>
      <c r="B57" s="80">
        <v>0</v>
      </c>
      <c r="C57" s="79">
        <v>0</v>
      </c>
      <c r="D57" s="81">
        <v>0</v>
      </c>
      <c r="E57" s="79">
        <v>0</v>
      </c>
      <c r="F57" s="81"/>
      <c r="G57" s="81"/>
      <c r="H57" s="82" t="e">
        <v>#DIV/0!</v>
      </c>
      <c r="I57" s="80">
        <v>0</v>
      </c>
      <c r="J57" s="83">
        <v>0</v>
      </c>
      <c r="K57" s="83">
        <v>0</v>
      </c>
      <c r="L57" s="83">
        <v>0</v>
      </c>
      <c r="M57" s="83"/>
      <c r="N57" s="83"/>
      <c r="O57" s="82" t="e">
        <v>#DIV/0!</v>
      </c>
      <c r="P57" s="84"/>
    </row>
    <row r="58" spans="1:16" customFormat="1" ht="56.25" x14ac:dyDescent="0.3">
      <c r="A58" s="79" t="s">
        <v>178</v>
      </c>
      <c r="B58" s="85">
        <v>1</v>
      </c>
      <c r="C58" s="284">
        <v>0.5</v>
      </c>
      <c r="D58" s="81">
        <v>171.4</v>
      </c>
      <c r="E58" s="79">
        <v>171.4</v>
      </c>
      <c r="F58" s="81"/>
      <c r="G58" s="81"/>
      <c r="H58" s="82">
        <v>21941</v>
      </c>
      <c r="I58" s="85">
        <v>1</v>
      </c>
      <c r="J58" s="85">
        <v>0.5</v>
      </c>
      <c r="K58" s="83">
        <v>171.4</v>
      </c>
      <c r="L58" s="85">
        <v>171.4</v>
      </c>
      <c r="M58" s="83"/>
      <c r="N58" s="83"/>
      <c r="O58" s="82">
        <v>21941</v>
      </c>
      <c r="P58" s="84"/>
    </row>
    <row r="59" spans="1:16" customFormat="1" ht="18.75" x14ac:dyDescent="0.3">
      <c r="A59" s="79" t="s">
        <v>77</v>
      </c>
      <c r="B59" s="80">
        <v>1</v>
      </c>
      <c r="C59" s="79">
        <v>0.4</v>
      </c>
      <c r="D59" s="81">
        <v>102.8</v>
      </c>
      <c r="E59" s="79">
        <v>102.8</v>
      </c>
      <c r="F59" s="81"/>
      <c r="G59" s="81"/>
      <c r="H59" s="82">
        <v>16449</v>
      </c>
      <c r="I59" s="80">
        <v>1</v>
      </c>
      <c r="J59" s="80">
        <v>0.4</v>
      </c>
      <c r="K59" s="83">
        <v>102.8</v>
      </c>
      <c r="L59" s="80">
        <v>102.8</v>
      </c>
      <c r="M59" s="83"/>
      <c r="N59" s="83"/>
      <c r="O59" s="82">
        <v>16449</v>
      </c>
      <c r="P59" s="84"/>
    </row>
    <row r="60" spans="1:16" customFormat="1" ht="18.75" x14ac:dyDescent="0.3">
      <c r="A60" s="87" t="s">
        <v>78</v>
      </c>
      <c r="B60" s="88">
        <v>2</v>
      </c>
      <c r="C60" s="87">
        <v>0.9</v>
      </c>
      <c r="D60" s="87">
        <v>274.2</v>
      </c>
      <c r="E60" s="87">
        <v>274.2</v>
      </c>
      <c r="F60" s="87">
        <v>0</v>
      </c>
      <c r="G60" s="87">
        <v>0</v>
      </c>
      <c r="H60" s="82">
        <v>19500</v>
      </c>
      <c r="I60" s="88">
        <v>2</v>
      </c>
      <c r="J60" s="89">
        <v>0.9</v>
      </c>
      <c r="K60" s="89">
        <v>274.2</v>
      </c>
      <c r="L60" s="89">
        <v>274.2</v>
      </c>
      <c r="M60" s="89"/>
      <c r="N60" s="89"/>
      <c r="O60" s="82">
        <v>19500</v>
      </c>
      <c r="P60" s="84"/>
    </row>
    <row r="61" spans="1:16" customFormat="1" ht="15.75" x14ac:dyDescent="0.3">
      <c r="A61" s="441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90"/>
    </row>
    <row r="62" spans="1:16" customFormat="1" ht="18.75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84"/>
    </row>
    <row r="63" spans="1:16" customFormat="1" ht="56.25" x14ac:dyDescent="0.3">
      <c r="A63" s="79" t="s">
        <v>75</v>
      </c>
      <c r="B63" s="80">
        <v>0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0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84"/>
    </row>
    <row r="64" spans="1:16" customFormat="1" ht="56.25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84"/>
    </row>
    <row r="65" spans="1:16" customFormat="1" ht="18.75" x14ac:dyDescent="0.3">
      <c r="A65" s="79" t="s">
        <v>77</v>
      </c>
      <c r="B65" s="80">
        <v>0</v>
      </c>
      <c r="C65" s="79">
        <v>0</v>
      </c>
      <c r="D65" s="81">
        <v>0</v>
      </c>
      <c r="E65" s="79">
        <v>0</v>
      </c>
      <c r="F65" s="81"/>
      <c r="G65" s="81"/>
      <c r="H65" s="82" t="e">
        <v>#DIV/0!</v>
      </c>
      <c r="I65" s="80">
        <v>0</v>
      </c>
      <c r="J65" s="80">
        <v>0</v>
      </c>
      <c r="K65" s="83">
        <v>0</v>
      </c>
      <c r="L65" s="80">
        <v>0</v>
      </c>
      <c r="M65" s="83"/>
      <c r="N65" s="83"/>
      <c r="O65" s="82" t="e">
        <v>#DIV/0!</v>
      </c>
      <c r="P65" s="84"/>
    </row>
    <row r="66" spans="1:16" customFormat="1" ht="18.75" x14ac:dyDescent="0.3">
      <c r="A66" s="87" t="s">
        <v>78</v>
      </c>
      <c r="B66" s="88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2" t="e">
        <v>#DIV/0!</v>
      </c>
      <c r="I66" s="88">
        <v>0</v>
      </c>
      <c r="J66" s="89">
        <v>0</v>
      </c>
      <c r="K66" s="89">
        <v>0</v>
      </c>
      <c r="L66" s="89">
        <v>0</v>
      </c>
      <c r="M66" s="89"/>
      <c r="N66" s="89"/>
      <c r="O66" s="82" t="e">
        <v>#DIV/0!</v>
      </c>
      <c r="P66" s="84"/>
    </row>
    <row r="67" spans="1:16" customFormat="1" ht="15.75" x14ac:dyDescent="0.3">
      <c r="A67" s="441" t="s">
        <v>81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3"/>
      <c r="P67" s="90"/>
    </row>
    <row r="68" spans="1:16" customFormat="1" ht="18.75" x14ac:dyDescent="0.3">
      <c r="A68" s="79" t="s">
        <v>74</v>
      </c>
      <c r="B68" s="80">
        <v>0</v>
      </c>
      <c r="C68" s="79">
        <v>0</v>
      </c>
      <c r="D68" s="81">
        <v>0</v>
      </c>
      <c r="E68" s="79">
        <v>0</v>
      </c>
      <c r="F68" s="81"/>
      <c r="G68" s="81"/>
      <c r="H68" s="82" t="e">
        <v>#DIV/0!</v>
      </c>
      <c r="I68" s="80">
        <v>0</v>
      </c>
      <c r="J68" s="83">
        <v>0</v>
      </c>
      <c r="K68" s="83">
        <v>0</v>
      </c>
      <c r="L68" s="83">
        <v>0</v>
      </c>
      <c r="M68" s="83"/>
      <c r="N68" s="83"/>
      <c r="O68" s="82" t="e">
        <v>#DIV/0!</v>
      </c>
      <c r="P68" s="84"/>
    </row>
    <row r="69" spans="1:16" customFormat="1" ht="56.25" x14ac:dyDescent="0.3">
      <c r="A69" s="79" t="s">
        <v>75</v>
      </c>
      <c r="B69" s="80">
        <v>0</v>
      </c>
      <c r="C69" s="79">
        <v>0</v>
      </c>
      <c r="D69" s="81">
        <v>0</v>
      </c>
      <c r="E69" s="79">
        <v>0</v>
      </c>
      <c r="F69" s="81"/>
      <c r="G69" s="81"/>
      <c r="H69" s="82" t="e">
        <v>#DIV/0!</v>
      </c>
      <c r="I69" s="80">
        <v>0</v>
      </c>
      <c r="J69" s="83">
        <v>0</v>
      </c>
      <c r="K69" s="83">
        <v>0</v>
      </c>
      <c r="L69" s="83">
        <v>0</v>
      </c>
      <c r="M69" s="83"/>
      <c r="N69" s="83"/>
      <c r="O69" s="82" t="e">
        <v>#DIV/0!</v>
      </c>
      <c r="P69" s="84"/>
    </row>
    <row r="70" spans="1:16" customFormat="1" ht="56.25" x14ac:dyDescent="0.3">
      <c r="A70" s="79" t="s">
        <v>178</v>
      </c>
      <c r="B70" s="80">
        <v>0</v>
      </c>
      <c r="C70" s="79">
        <v>0</v>
      </c>
      <c r="D70" s="81">
        <v>0</v>
      </c>
      <c r="E70" s="79">
        <v>0</v>
      </c>
      <c r="F70" s="81"/>
      <c r="G70" s="81"/>
      <c r="H70" s="82" t="e">
        <v>#DIV/0!</v>
      </c>
      <c r="I70" s="85"/>
      <c r="J70" s="85"/>
      <c r="K70" s="83">
        <v>0</v>
      </c>
      <c r="L70" s="85"/>
      <c r="M70" s="83"/>
      <c r="N70" s="83"/>
      <c r="O70" s="82" t="e">
        <v>#DIV/0!</v>
      </c>
      <c r="P70" s="84"/>
    </row>
    <row r="71" spans="1:16" customFormat="1" ht="18.75" x14ac:dyDescent="0.3">
      <c r="A71" s="79" t="s">
        <v>77</v>
      </c>
      <c r="B71" s="80">
        <v>0</v>
      </c>
      <c r="C71" s="79">
        <v>0</v>
      </c>
      <c r="D71" s="81">
        <v>0</v>
      </c>
      <c r="E71" s="79">
        <v>0</v>
      </c>
      <c r="F71" s="81"/>
      <c r="G71" s="81"/>
      <c r="H71" s="82" t="e">
        <v>#DIV/0!</v>
      </c>
      <c r="I71" s="80">
        <v>0</v>
      </c>
      <c r="J71" s="80">
        <v>0</v>
      </c>
      <c r="K71" s="83">
        <v>0</v>
      </c>
      <c r="L71" s="80">
        <v>0</v>
      </c>
      <c r="M71" s="83"/>
      <c r="N71" s="83"/>
      <c r="O71" s="82" t="e">
        <v>#DIV/0!</v>
      </c>
      <c r="P71" s="84"/>
    </row>
    <row r="72" spans="1:16" customFormat="1" ht="18.75" x14ac:dyDescent="0.3">
      <c r="A72" s="87" t="s">
        <v>78</v>
      </c>
      <c r="B72" s="88">
        <v>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2" t="e">
        <v>#DIV/0!</v>
      </c>
      <c r="I72" s="88">
        <v>0</v>
      </c>
      <c r="J72" s="89">
        <v>0</v>
      </c>
      <c r="K72" s="89">
        <v>0</v>
      </c>
      <c r="L72" s="89">
        <v>0</v>
      </c>
      <c r="M72" s="89"/>
      <c r="N72" s="89"/>
      <c r="O72" s="82" t="e">
        <v>#DIV/0!</v>
      </c>
      <c r="P72" s="84"/>
    </row>
    <row r="73" spans="1:16" customFormat="1" ht="15.75" x14ac:dyDescent="0.3">
      <c r="A73" s="441" t="s">
        <v>82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3"/>
      <c r="P73" s="90"/>
    </row>
    <row r="74" spans="1:16" customFormat="1" ht="18.75" x14ac:dyDescent="0.3">
      <c r="A74" s="79" t="s">
        <v>74</v>
      </c>
      <c r="B74" s="80">
        <v>1</v>
      </c>
      <c r="C74" s="80">
        <v>1</v>
      </c>
      <c r="D74" s="80">
        <v>671.2</v>
      </c>
      <c r="E74" s="80">
        <v>671.2</v>
      </c>
      <c r="F74" s="80">
        <v>0</v>
      </c>
      <c r="G74" s="80">
        <v>0</v>
      </c>
      <c r="H74" s="82">
        <v>42960</v>
      </c>
      <c r="I74" s="80">
        <v>1</v>
      </c>
      <c r="J74" s="83">
        <v>1</v>
      </c>
      <c r="K74" s="83">
        <v>671.2</v>
      </c>
      <c r="L74" s="83">
        <v>671.2</v>
      </c>
      <c r="M74" s="83">
        <v>0</v>
      </c>
      <c r="N74" s="83">
        <v>0</v>
      </c>
      <c r="O74" s="82">
        <v>42960</v>
      </c>
      <c r="P74" s="84"/>
    </row>
    <row r="75" spans="1:16" customFormat="1" ht="56.25" x14ac:dyDescent="0.3">
      <c r="A75" s="79" t="s">
        <v>75</v>
      </c>
      <c r="B75" s="80">
        <v>1</v>
      </c>
      <c r="C75" s="80">
        <v>1</v>
      </c>
      <c r="D75" s="80">
        <v>506.6</v>
      </c>
      <c r="E75" s="80">
        <v>506.6</v>
      </c>
      <c r="F75" s="80">
        <v>0</v>
      </c>
      <c r="G75" s="80">
        <v>0</v>
      </c>
      <c r="H75" s="82">
        <v>32424</v>
      </c>
      <c r="I75" s="80">
        <v>1</v>
      </c>
      <c r="J75" s="83">
        <v>1</v>
      </c>
      <c r="K75" s="83">
        <v>506.6</v>
      </c>
      <c r="L75" s="83">
        <v>506.6</v>
      </c>
      <c r="M75" s="83">
        <v>0</v>
      </c>
      <c r="N75" s="83">
        <v>0</v>
      </c>
      <c r="O75" s="82">
        <v>32424</v>
      </c>
      <c r="P75" s="84"/>
    </row>
    <row r="76" spans="1:16" customFormat="1" ht="56.25" x14ac:dyDescent="0.3">
      <c r="A76" s="79" t="s">
        <v>178</v>
      </c>
      <c r="B76" s="80">
        <v>1.5</v>
      </c>
      <c r="C76" s="80">
        <v>1</v>
      </c>
      <c r="D76" s="80">
        <v>291.7</v>
      </c>
      <c r="E76" s="80">
        <v>291.7</v>
      </c>
      <c r="F76" s="80">
        <v>0</v>
      </c>
      <c r="G76" s="80">
        <v>0</v>
      </c>
      <c r="H76" s="82">
        <v>18670</v>
      </c>
      <c r="I76" s="80">
        <v>1.5</v>
      </c>
      <c r="J76" s="83">
        <v>1</v>
      </c>
      <c r="K76" s="83">
        <v>291.7</v>
      </c>
      <c r="L76" s="83">
        <v>291.7</v>
      </c>
      <c r="M76" s="83">
        <v>0</v>
      </c>
      <c r="N76" s="83">
        <v>0</v>
      </c>
      <c r="O76" s="82">
        <v>18670</v>
      </c>
      <c r="P76" s="84"/>
    </row>
    <row r="77" spans="1:16" customFormat="1" ht="18.75" x14ac:dyDescent="0.3">
      <c r="A77" s="79" t="s">
        <v>77</v>
      </c>
      <c r="B77" s="80">
        <v>4</v>
      </c>
      <c r="C77" s="80">
        <v>3.3</v>
      </c>
      <c r="D77" s="80">
        <v>838.9</v>
      </c>
      <c r="E77" s="80">
        <v>838.9</v>
      </c>
      <c r="F77" s="80">
        <v>0</v>
      </c>
      <c r="G77" s="80">
        <v>0</v>
      </c>
      <c r="H77" s="82">
        <v>16271</v>
      </c>
      <c r="I77" s="80">
        <v>4</v>
      </c>
      <c r="J77" s="83">
        <v>3.3</v>
      </c>
      <c r="K77" s="83">
        <v>838.9</v>
      </c>
      <c r="L77" s="83">
        <v>838.9</v>
      </c>
      <c r="M77" s="83">
        <v>0</v>
      </c>
      <c r="N77" s="83">
        <v>0</v>
      </c>
      <c r="O77" s="82">
        <v>16271</v>
      </c>
      <c r="P77" s="84"/>
    </row>
    <row r="78" spans="1:16" customFormat="1" ht="18.75" x14ac:dyDescent="0.3">
      <c r="A78" s="87" t="s">
        <v>78</v>
      </c>
      <c r="B78" s="88">
        <v>7.5</v>
      </c>
      <c r="C78" s="87">
        <v>6.3</v>
      </c>
      <c r="D78" s="87">
        <v>2308.4</v>
      </c>
      <c r="E78" s="87">
        <v>2308.4</v>
      </c>
      <c r="F78" s="87">
        <v>0</v>
      </c>
      <c r="G78" s="87">
        <v>0</v>
      </c>
      <c r="H78" s="82">
        <v>23452</v>
      </c>
      <c r="I78" s="88">
        <v>7.5</v>
      </c>
      <c r="J78" s="89">
        <v>6.3</v>
      </c>
      <c r="K78" s="89">
        <v>2308.4</v>
      </c>
      <c r="L78" s="89">
        <v>2308.4</v>
      </c>
      <c r="M78" s="89">
        <v>0</v>
      </c>
      <c r="N78" s="89">
        <v>0</v>
      </c>
      <c r="O78" s="82">
        <v>23452</v>
      </c>
      <c r="P78" s="84"/>
    </row>
    <row r="80" spans="1:16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1" manualBreakCount="1">
    <brk id="4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10" zoomScale="65" zoomScaleNormal="100" zoomScaleSheetLayoutView="65" workbookViewId="0">
      <selection activeCell="N30" sqref="N30"/>
    </sheetView>
  </sheetViews>
  <sheetFormatPr defaultColWidth="14.85546875" defaultRowHeight="12" x14ac:dyDescent="0.2"/>
  <cols>
    <col min="1" max="1" width="36.5703125" style="1" customWidth="1"/>
    <col min="2" max="12" width="14.85546875" style="1"/>
    <col min="13" max="13" width="23.140625" style="1" customWidth="1"/>
    <col min="14" max="16" width="14.85546875" style="1"/>
    <col min="17" max="17" width="14.85546875" style="183"/>
    <col min="18" max="16384" width="14.85546875" style="1"/>
  </cols>
  <sheetData>
    <row r="1" spans="1:20" x14ac:dyDescent="0.2">
      <c r="H1" s="2"/>
      <c r="I1" s="2"/>
      <c r="J1" s="2"/>
      <c r="K1" s="3" t="s">
        <v>0</v>
      </c>
    </row>
    <row r="2" spans="1:20" ht="21.75" customHeight="1" x14ac:dyDescent="0.2">
      <c r="A2" s="423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20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29"/>
      <c r="K3" s="424" t="s">
        <v>6</v>
      </c>
    </row>
    <row r="4" spans="1:20" ht="60" x14ac:dyDescent="0.2">
      <c r="A4" s="5">
        <v>12</v>
      </c>
      <c r="B4" s="425"/>
      <c r="C4" s="427"/>
      <c r="D4" s="427"/>
      <c r="E4" s="425"/>
      <c r="F4" s="425"/>
      <c r="G4" s="425"/>
      <c r="H4" s="316" t="s">
        <v>7</v>
      </c>
      <c r="I4" s="316" t="s">
        <v>170</v>
      </c>
      <c r="J4" s="316" t="s">
        <v>8</v>
      </c>
      <c r="K4" s="425"/>
      <c r="M4" s="1" t="s">
        <v>174</v>
      </c>
      <c r="O4" s="6"/>
      <c r="P4" s="6"/>
      <c r="Q4" s="187"/>
    </row>
    <row r="5" spans="1:20" ht="32.25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15" x14ac:dyDescent="0.2">
      <c r="A6" s="9" t="s">
        <v>205</v>
      </c>
      <c r="B6" s="10">
        <v>1</v>
      </c>
      <c r="C6" s="11">
        <v>27.95</v>
      </c>
      <c r="D6" s="11">
        <v>27.95</v>
      </c>
      <c r="E6" s="12">
        <v>18.7</v>
      </c>
      <c r="F6" s="12">
        <v>18.3</v>
      </c>
      <c r="G6" s="13">
        <v>7968500</v>
      </c>
      <c r="H6" s="14">
        <v>5465412</v>
      </c>
      <c r="I6" s="14">
        <v>1032380</v>
      </c>
      <c r="J6" s="15">
        <v>1470708</v>
      </c>
      <c r="K6" s="16">
        <v>36286</v>
      </c>
      <c r="L6" s="17"/>
      <c r="M6" s="18">
        <v>18.5</v>
      </c>
      <c r="N6" s="18"/>
      <c r="O6" s="17"/>
      <c r="P6" s="17"/>
      <c r="Q6" s="188"/>
      <c r="R6" s="19"/>
      <c r="S6" s="19"/>
      <c r="T6" s="17"/>
    </row>
    <row r="7" spans="1:20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ht="21.75" customHeight="1" x14ac:dyDescent="0.2">
      <c r="A8" s="423" t="s">
        <v>194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20" x14ac:dyDescent="0.2">
      <c r="A9" s="4" t="s">
        <v>1</v>
      </c>
      <c r="B9" s="430" t="s">
        <v>12</v>
      </c>
      <c r="C9" s="431"/>
      <c r="D9" s="431"/>
      <c r="E9" s="431"/>
      <c r="F9" s="431"/>
      <c r="G9" s="431"/>
      <c r="H9" s="432" t="s">
        <v>13</v>
      </c>
      <c r="I9" s="433"/>
      <c r="J9" s="433"/>
      <c r="K9" s="433"/>
      <c r="L9" s="433"/>
      <c r="M9" s="434"/>
    </row>
    <row r="10" spans="1:20" ht="60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16" t="s">
        <v>18</v>
      </c>
      <c r="K10" s="25" t="s">
        <v>19</v>
      </c>
      <c r="L10" s="25" t="s">
        <v>20</v>
      </c>
      <c r="M10" s="25" t="s">
        <v>21</v>
      </c>
    </row>
    <row r="11" spans="1:20" ht="33" customHeight="1" x14ac:dyDescent="0.2">
      <c r="A11" s="25" t="s">
        <v>205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46.5" customHeight="1" x14ac:dyDescent="0.2">
      <c r="A12" s="30" t="s">
        <v>24</v>
      </c>
      <c r="B12" s="31">
        <v>17.45</v>
      </c>
      <c r="C12" s="31">
        <v>17.45</v>
      </c>
      <c r="D12" s="32">
        <v>8</v>
      </c>
      <c r="E12" s="32">
        <v>7.8</v>
      </c>
      <c r="F12" s="33">
        <v>4212000</v>
      </c>
      <c r="G12" s="33">
        <v>45000</v>
      </c>
      <c r="H12" s="34"/>
      <c r="I12" s="34"/>
      <c r="J12" s="34"/>
      <c r="K12" s="34"/>
      <c r="L12" s="34"/>
      <c r="M12" s="34"/>
    </row>
    <row r="13" spans="1:20" ht="38.25" customHeight="1" x14ac:dyDescent="0.2">
      <c r="A13" s="30" t="s">
        <v>25</v>
      </c>
      <c r="B13" s="35">
        <v>1</v>
      </c>
      <c r="C13" s="31">
        <v>1</v>
      </c>
      <c r="D13" s="36">
        <v>1</v>
      </c>
      <c r="E13" s="37">
        <v>1</v>
      </c>
      <c r="F13" s="38">
        <v>357100</v>
      </c>
      <c r="G13" s="39">
        <v>29758</v>
      </c>
      <c r="H13" s="40"/>
      <c r="I13" s="40"/>
      <c r="J13" s="41"/>
      <c r="K13" s="41"/>
      <c r="L13" s="41"/>
      <c r="M13" s="41"/>
    </row>
    <row r="14" spans="1:20" ht="50.25" customHeight="1" x14ac:dyDescent="0.2">
      <c r="A14" s="30" t="s">
        <v>26</v>
      </c>
      <c r="B14" s="35">
        <v>0</v>
      </c>
      <c r="C14" s="31">
        <v>0</v>
      </c>
      <c r="D14" s="36">
        <v>0</v>
      </c>
      <c r="E14" s="37">
        <v>0</v>
      </c>
      <c r="F14" s="38">
        <v>0</v>
      </c>
      <c r="G14" s="39" t="e">
        <v>#DIV/0!</v>
      </c>
      <c r="H14" s="40"/>
      <c r="I14" s="40"/>
      <c r="J14" s="41"/>
      <c r="K14" s="41"/>
      <c r="L14" s="41"/>
      <c r="M14" s="41"/>
    </row>
    <row r="15" spans="1:20" ht="15" x14ac:dyDescent="0.25">
      <c r="A15" s="310"/>
      <c r="B15" s="310"/>
      <c r="C15" s="310"/>
      <c r="D15" s="310"/>
      <c r="E15" s="310"/>
      <c r="F15" s="310"/>
      <c r="G15" s="310"/>
      <c r="H15" s="310"/>
      <c r="I15" s="310" t="s">
        <v>27</v>
      </c>
    </row>
    <row r="16" spans="1:20" ht="14.25" x14ac:dyDescent="0.2">
      <c r="A16" s="357" t="s">
        <v>195</v>
      </c>
      <c r="B16" s="356"/>
      <c r="C16" s="356"/>
      <c r="D16" s="356"/>
      <c r="E16" s="356"/>
      <c r="F16" s="356"/>
      <c r="G16" s="356"/>
      <c r="H16" s="356"/>
      <c r="I16" s="356"/>
    </row>
    <row r="17" spans="1:20" ht="15" x14ac:dyDescent="0.25">
      <c r="A17" s="43"/>
      <c r="B17" s="310"/>
      <c r="C17" s="310"/>
      <c r="D17" s="310"/>
      <c r="E17" s="310"/>
      <c r="F17" s="310"/>
      <c r="G17" s="310"/>
      <c r="H17" s="310"/>
      <c r="I17" s="310"/>
    </row>
    <row r="18" spans="1:20" ht="81.75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60" x14ac:dyDescent="0.2">
      <c r="A19" s="5">
        <v>12</v>
      </c>
      <c r="B19" s="44" t="s">
        <v>196</v>
      </c>
      <c r="C19" s="44" t="s">
        <v>217</v>
      </c>
      <c r="D19" s="44" t="s">
        <v>212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</row>
    <row r="20" spans="1:20" ht="15" x14ac:dyDescent="0.25">
      <c r="A20" s="45" t="s">
        <v>205</v>
      </c>
      <c r="B20" s="46"/>
      <c r="C20" s="47"/>
      <c r="D20" s="48">
        <v>19</v>
      </c>
      <c r="E20" s="48">
        <v>19</v>
      </c>
      <c r="F20" s="47">
        <v>0</v>
      </c>
      <c r="G20" s="49"/>
      <c r="H20" s="50">
        <v>1</v>
      </c>
      <c r="I20" s="50">
        <v>1</v>
      </c>
    </row>
    <row r="22" spans="1:20" ht="1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18.75" x14ac:dyDescent="0.2">
      <c r="A23" s="362" t="s">
        <v>32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x14ac:dyDescent="0.2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</row>
    <row r="26" spans="1:20" ht="15" x14ac:dyDescent="0.2">
      <c r="A26" s="366" t="s">
        <v>34</v>
      </c>
      <c r="B26" s="438">
        <v>12</v>
      </c>
      <c r="C26" s="366" t="s">
        <v>199</v>
      </c>
      <c r="D26" s="366"/>
      <c r="E26" s="366"/>
      <c r="F26" s="366"/>
      <c r="G26" s="366" t="s">
        <v>35</v>
      </c>
      <c r="H26" s="366"/>
      <c r="I26" s="366"/>
      <c r="J26" s="366"/>
      <c r="K26" s="366" t="s">
        <v>200</v>
      </c>
      <c r="L26" s="366"/>
      <c r="M26" s="366" t="s">
        <v>36</v>
      </c>
      <c r="N26" s="366" t="s">
        <v>37</v>
      </c>
      <c r="O26" s="366" t="s">
        <v>38</v>
      </c>
    </row>
    <row r="27" spans="1:20" x14ac:dyDescent="0.2">
      <c r="A27" s="366"/>
      <c r="B27" s="366"/>
      <c r="C27" s="366" t="s">
        <v>39</v>
      </c>
      <c r="D27" s="366" t="s">
        <v>40</v>
      </c>
      <c r="E27" s="366" t="s">
        <v>41</v>
      </c>
      <c r="F27" s="366" t="s">
        <v>42</v>
      </c>
      <c r="G27" s="366" t="s">
        <v>39</v>
      </c>
      <c r="H27" s="366" t="s">
        <v>40</v>
      </c>
      <c r="I27" s="366" t="s">
        <v>41</v>
      </c>
      <c r="J27" s="366" t="s">
        <v>42</v>
      </c>
      <c r="K27" s="366"/>
      <c r="L27" s="366"/>
      <c r="M27" s="366"/>
      <c r="N27" s="366"/>
      <c r="O27" s="366"/>
    </row>
    <row r="28" spans="1:20" ht="15" x14ac:dyDescent="0.2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12" t="s">
        <v>43</v>
      </c>
      <c r="L28" s="312" t="s">
        <v>44</v>
      </c>
      <c r="M28" s="366"/>
      <c r="N28" s="366"/>
      <c r="O28" s="366"/>
    </row>
    <row r="29" spans="1:20" ht="15" x14ac:dyDescent="0.2">
      <c r="A29" s="369" t="s">
        <v>45</v>
      </c>
      <c r="B29" s="370"/>
      <c r="C29" s="180"/>
      <c r="D29" s="180"/>
      <c r="E29" s="180"/>
      <c r="F29" s="180"/>
      <c r="G29" s="180"/>
      <c r="H29" s="180"/>
      <c r="I29" s="180"/>
      <c r="J29" s="180"/>
      <c r="K29" s="55"/>
      <c r="L29" s="55"/>
      <c r="M29" s="56"/>
      <c r="N29" s="56"/>
      <c r="O29" s="56"/>
    </row>
    <row r="30" spans="1:20" ht="199.5" customHeight="1" x14ac:dyDescent="0.2">
      <c r="A30" s="312" t="s">
        <v>205</v>
      </c>
      <c r="B30" s="57"/>
      <c r="C30" s="149">
        <v>27.11</v>
      </c>
      <c r="D30" s="149">
        <v>27.11</v>
      </c>
      <c r="E30" s="149">
        <v>20</v>
      </c>
      <c r="F30" s="149">
        <v>0</v>
      </c>
      <c r="G30" s="59">
        <v>27.95</v>
      </c>
      <c r="H30" s="59">
        <v>27.95</v>
      </c>
      <c r="I30" s="60">
        <v>20</v>
      </c>
      <c r="J30" s="181">
        <v>0</v>
      </c>
      <c r="K30" s="181"/>
      <c r="L30" s="61"/>
      <c r="M30" s="283" t="s">
        <v>227</v>
      </c>
      <c r="N30" s="283"/>
      <c r="O30" s="58"/>
      <c r="P30" s="276"/>
      <c r="Q30" s="285"/>
      <c r="R30" s="276"/>
      <c r="S30" s="276"/>
      <c r="T30" s="276"/>
    </row>
    <row r="31" spans="1:20" ht="15.75" x14ac:dyDescent="0.25">
      <c r="A31"/>
      <c r="B31"/>
      <c r="C31"/>
      <c r="D31"/>
      <c r="E31" s="376" t="s">
        <v>46</v>
      </c>
      <c r="F31" s="376"/>
      <c r="G31" s="376"/>
    </row>
    <row r="32" spans="1:20" ht="55.5" customHeight="1" x14ac:dyDescent="0.2">
      <c r="A32" s="377" t="s">
        <v>47</v>
      </c>
      <c r="B32" s="377"/>
      <c r="C32" s="377"/>
      <c r="D32" s="377"/>
      <c r="E32" s="377"/>
      <c r="F32" s="377"/>
      <c r="G32" s="377"/>
      <c r="K32" s="1" t="s">
        <v>177</v>
      </c>
      <c r="M32" s="276">
        <v>-0.84</v>
      </c>
      <c r="N32" s="277">
        <v>0</v>
      </c>
    </row>
    <row r="33" spans="1:17" x14ac:dyDescent="0.2">
      <c r="A33" s="426" t="s">
        <v>205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7" ht="201" customHeight="1" x14ac:dyDescent="0.2">
      <c r="A34" s="427"/>
      <c r="B34" s="427"/>
      <c r="C34" s="427"/>
      <c r="D34" s="427"/>
      <c r="E34" s="427"/>
      <c r="F34" s="427"/>
      <c r="G34" s="427"/>
    </row>
    <row r="35" spans="1:17" ht="22.5" customHeight="1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7" ht="15.75" x14ac:dyDescent="0.2">
      <c r="A36" s="314" t="s">
        <v>56</v>
      </c>
      <c r="B36" s="67">
        <v>1</v>
      </c>
      <c r="C36" s="315">
        <v>51908</v>
      </c>
      <c r="D36" s="314"/>
      <c r="E36" s="315">
        <v>34240</v>
      </c>
      <c r="F36" s="69">
        <v>1.5</v>
      </c>
      <c r="G36" s="69">
        <v>0</v>
      </c>
      <c r="H36" s="1">
        <v>622854</v>
      </c>
    </row>
    <row r="37" spans="1:17" ht="15.75" x14ac:dyDescent="0.2">
      <c r="A37" s="314" t="s">
        <v>57</v>
      </c>
      <c r="B37" s="67">
        <v>1</v>
      </c>
      <c r="C37" s="314"/>
      <c r="D37" s="261">
        <v>40333</v>
      </c>
      <c r="E37" s="315">
        <v>34240</v>
      </c>
      <c r="F37" s="69">
        <v>0</v>
      </c>
      <c r="G37" s="69">
        <v>1.2</v>
      </c>
      <c r="H37" s="1">
        <v>484000</v>
      </c>
    </row>
    <row r="38" spans="1:17" ht="15.75" x14ac:dyDescent="0.2">
      <c r="A38" s="314" t="s">
        <v>58</v>
      </c>
      <c r="B38" s="70"/>
      <c r="C38" s="314"/>
      <c r="D38" s="262"/>
      <c r="E38" s="315">
        <v>34240</v>
      </c>
      <c r="F38" s="69">
        <v>0</v>
      </c>
      <c r="G38" s="69">
        <v>0</v>
      </c>
      <c r="H38" s="1">
        <v>0</v>
      </c>
    </row>
    <row r="39" spans="1:17" ht="15.75" x14ac:dyDescent="0.2">
      <c r="A39" s="314" t="s">
        <v>59</v>
      </c>
      <c r="B39" s="70"/>
      <c r="C39" s="314"/>
      <c r="D39" s="262"/>
      <c r="E39" s="315">
        <v>34240</v>
      </c>
      <c r="F39" s="69">
        <v>0</v>
      </c>
      <c r="G39" s="69">
        <v>0</v>
      </c>
      <c r="H39" s="1">
        <v>0</v>
      </c>
    </row>
    <row r="40" spans="1:17" ht="15.75" x14ac:dyDescent="0.2">
      <c r="A40" s="314" t="s">
        <v>60</v>
      </c>
      <c r="B40" s="70"/>
      <c r="C40" s="314"/>
      <c r="D40" s="262"/>
      <c r="E40" s="315">
        <v>34240</v>
      </c>
      <c r="F40" s="69">
        <v>0</v>
      </c>
      <c r="G40" s="69">
        <v>0</v>
      </c>
      <c r="H40" s="1">
        <v>0</v>
      </c>
    </row>
    <row r="41" spans="1:17" ht="48" customHeight="1" x14ac:dyDescent="0.3">
      <c r="A41" s="390" t="s">
        <v>172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7" customFormat="1" ht="15" customHeight="1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Q42" s="110"/>
    </row>
    <row r="43" spans="1:17" customFormat="1" ht="15" x14ac:dyDescent="0.25">
      <c r="Q43" s="110"/>
    </row>
    <row r="44" spans="1:17" s="72" customFormat="1" ht="15.75" x14ac:dyDescent="0.25">
      <c r="A44" s="389" t="s">
        <v>205</v>
      </c>
      <c r="B44" s="439" t="s">
        <v>191</v>
      </c>
      <c r="C44" s="439"/>
      <c r="D44" s="439"/>
      <c r="E44" s="439"/>
      <c r="F44" s="439"/>
      <c r="G44" s="439"/>
      <c r="H44" s="439"/>
      <c r="I44" s="440">
        <v>12</v>
      </c>
      <c r="J44" s="439"/>
      <c r="K44" s="439"/>
      <c r="L44" s="439"/>
      <c r="M44" s="439"/>
      <c r="N44" s="439"/>
      <c r="O44" s="439"/>
      <c r="Q44" s="184"/>
    </row>
    <row r="45" spans="1:17" s="73" customFormat="1" ht="63.2" customHeight="1" x14ac:dyDescent="0.25">
      <c r="A45" s="389"/>
      <c r="B45" s="389" t="s">
        <v>63</v>
      </c>
      <c r="C45" s="389" t="s">
        <v>64</v>
      </c>
      <c r="D45" s="389" t="s">
        <v>65</v>
      </c>
      <c r="E45" s="389"/>
      <c r="F45" s="389"/>
      <c r="G45" s="389"/>
      <c r="H45" s="389" t="s">
        <v>66</v>
      </c>
      <c r="I45" s="389" t="s">
        <v>63</v>
      </c>
      <c r="J45" s="389" t="s">
        <v>64</v>
      </c>
      <c r="K45" s="389" t="s">
        <v>65</v>
      </c>
      <c r="L45" s="389"/>
      <c r="M45" s="389"/>
      <c r="N45" s="389"/>
      <c r="O45" s="389" t="s">
        <v>66</v>
      </c>
      <c r="Q45" s="185"/>
    </row>
    <row r="46" spans="1:17" s="73" customFormat="1" ht="27.75" customHeight="1" x14ac:dyDescent="0.25">
      <c r="A46" s="389"/>
      <c r="B46" s="389"/>
      <c r="C46" s="389"/>
      <c r="D46" s="389" t="s">
        <v>67</v>
      </c>
      <c r="E46" s="389" t="s">
        <v>68</v>
      </c>
      <c r="F46" s="389"/>
      <c r="G46" s="389"/>
      <c r="H46" s="389"/>
      <c r="I46" s="389"/>
      <c r="J46" s="389"/>
      <c r="K46" s="389" t="s">
        <v>67</v>
      </c>
      <c r="L46" s="389" t="s">
        <v>68</v>
      </c>
      <c r="M46" s="389"/>
      <c r="N46" s="389"/>
      <c r="O46" s="389"/>
      <c r="Q46" s="185"/>
    </row>
    <row r="47" spans="1:17" s="73" customFormat="1" ht="112.7" customHeight="1" x14ac:dyDescent="0.25">
      <c r="A47" s="389"/>
      <c r="B47" s="389"/>
      <c r="C47" s="389"/>
      <c r="D47" s="389"/>
      <c r="E47" s="313" t="s">
        <v>69</v>
      </c>
      <c r="F47" s="313" t="s">
        <v>70</v>
      </c>
      <c r="G47" s="313" t="s">
        <v>71</v>
      </c>
      <c r="H47" s="389"/>
      <c r="I47" s="389"/>
      <c r="J47" s="389"/>
      <c r="K47" s="389"/>
      <c r="L47" s="313" t="s">
        <v>69</v>
      </c>
      <c r="M47" s="313" t="s">
        <v>70</v>
      </c>
      <c r="N47" s="313" t="s">
        <v>71</v>
      </c>
      <c r="O47" s="389"/>
      <c r="Q47" s="185"/>
    </row>
    <row r="48" spans="1:17" s="77" customFormat="1" ht="36.75" customHeight="1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  <c r="Q48" s="186"/>
    </row>
    <row r="49" spans="1:17" customFormat="1" ht="15.75" x14ac:dyDescent="0.3">
      <c r="A49" s="385" t="s">
        <v>73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78"/>
      <c r="Q49" s="110"/>
    </row>
    <row r="50" spans="1:17" customFormat="1" ht="18.75" x14ac:dyDescent="0.3">
      <c r="A50" s="79" t="s">
        <v>74</v>
      </c>
      <c r="B50" s="80">
        <v>1</v>
      </c>
      <c r="C50" s="79">
        <v>1</v>
      </c>
      <c r="D50" s="81">
        <v>811</v>
      </c>
      <c r="E50" s="79">
        <v>811</v>
      </c>
      <c r="F50" s="81"/>
      <c r="G50" s="81"/>
      <c r="H50" s="82">
        <v>51907</v>
      </c>
      <c r="I50" s="80">
        <v>1</v>
      </c>
      <c r="J50" s="83">
        <v>1</v>
      </c>
      <c r="K50" s="83">
        <v>811</v>
      </c>
      <c r="L50" s="83">
        <v>811</v>
      </c>
      <c r="M50" s="83"/>
      <c r="N50" s="83"/>
      <c r="O50" s="82">
        <v>51907</v>
      </c>
      <c r="P50" s="182"/>
      <c r="Q50" s="110"/>
    </row>
    <row r="51" spans="1:17" customFormat="1" ht="37.5" x14ac:dyDescent="0.3">
      <c r="A51" s="79" t="s">
        <v>75</v>
      </c>
      <c r="B51" s="80">
        <v>1</v>
      </c>
      <c r="C51" s="79">
        <v>1</v>
      </c>
      <c r="D51" s="81">
        <v>630.20000000000005</v>
      </c>
      <c r="E51" s="79">
        <v>630.20000000000005</v>
      </c>
      <c r="F51" s="81"/>
      <c r="G51" s="81"/>
      <c r="H51" s="82">
        <v>40335</v>
      </c>
      <c r="I51" s="80">
        <v>1</v>
      </c>
      <c r="J51" s="83">
        <v>1</v>
      </c>
      <c r="K51" s="83">
        <v>630.20000000000005</v>
      </c>
      <c r="L51" s="83">
        <v>630.20000000000005</v>
      </c>
      <c r="M51" s="83"/>
      <c r="N51" s="83"/>
      <c r="O51" s="82">
        <v>40335</v>
      </c>
      <c r="P51" s="182"/>
      <c r="Q51" s="110"/>
    </row>
    <row r="52" spans="1:17" customFormat="1" ht="56.25" x14ac:dyDescent="0.3">
      <c r="A52" s="79" t="s">
        <v>178</v>
      </c>
      <c r="B52" s="80">
        <v>2.5</v>
      </c>
      <c r="C52" s="79">
        <v>2.5</v>
      </c>
      <c r="D52" s="81">
        <v>601.79999999999995</v>
      </c>
      <c r="E52" s="79">
        <v>601.79999999999995</v>
      </c>
      <c r="F52" s="81"/>
      <c r="G52" s="81"/>
      <c r="H52" s="82">
        <v>15407</v>
      </c>
      <c r="I52" s="85">
        <v>2.5</v>
      </c>
      <c r="J52" s="86">
        <v>2.5</v>
      </c>
      <c r="K52" s="83">
        <v>601.79999999999995</v>
      </c>
      <c r="L52" s="86">
        <v>601.79999999999995</v>
      </c>
      <c r="M52" s="83"/>
      <c r="N52" s="83"/>
      <c r="O52" s="82">
        <v>15407</v>
      </c>
      <c r="P52" s="182"/>
      <c r="Q52" s="110"/>
    </row>
    <row r="53" spans="1:17" customFormat="1" ht="18.75" x14ac:dyDescent="0.3">
      <c r="A53" s="79" t="s">
        <v>77</v>
      </c>
      <c r="B53" s="80">
        <v>2.5</v>
      </c>
      <c r="C53" s="79">
        <v>2.7</v>
      </c>
      <c r="D53" s="81">
        <v>1698.3</v>
      </c>
      <c r="E53" s="79">
        <v>1698.3</v>
      </c>
      <c r="F53" s="81"/>
      <c r="G53" s="81"/>
      <c r="H53" s="82">
        <v>40259</v>
      </c>
      <c r="I53" s="80">
        <v>2.5</v>
      </c>
      <c r="J53" s="80">
        <v>2.7</v>
      </c>
      <c r="K53" s="83">
        <v>1698.3</v>
      </c>
      <c r="L53" s="80">
        <v>1698.3</v>
      </c>
      <c r="M53" s="83"/>
      <c r="N53" s="83"/>
      <c r="O53" s="82">
        <v>40259</v>
      </c>
      <c r="P53" s="182"/>
      <c r="Q53" s="110"/>
    </row>
    <row r="54" spans="1:17" customFormat="1" ht="18.75" x14ac:dyDescent="0.3">
      <c r="A54" s="87" t="s">
        <v>78</v>
      </c>
      <c r="B54" s="88">
        <v>7</v>
      </c>
      <c r="C54" s="87">
        <v>7.2</v>
      </c>
      <c r="D54" s="87">
        <v>3741.3</v>
      </c>
      <c r="E54" s="87">
        <v>3741.3</v>
      </c>
      <c r="F54" s="87">
        <v>0</v>
      </c>
      <c r="G54" s="87">
        <v>0</v>
      </c>
      <c r="H54" s="82">
        <v>33258</v>
      </c>
      <c r="I54" s="88">
        <v>7</v>
      </c>
      <c r="J54" s="89">
        <v>7.2</v>
      </c>
      <c r="K54" s="89">
        <v>3741.3</v>
      </c>
      <c r="L54" s="89">
        <v>3741.3</v>
      </c>
      <c r="M54" s="89"/>
      <c r="N54" s="89"/>
      <c r="O54" s="82">
        <v>33258</v>
      </c>
      <c r="P54" s="182"/>
      <c r="Q54" s="110"/>
    </row>
    <row r="55" spans="1:17" customFormat="1" ht="15.75" x14ac:dyDescent="0.3">
      <c r="A55" s="441" t="s">
        <v>79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90"/>
      <c r="Q55" s="110"/>
    </row>
    <row r="56" spans="1:17" customFormat="1" ht="18.75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182"/>
      <c r="Q56" s="110"/>
    </row>
    <row r="57" spans="1:17" customFormat="1" ht="37.5" x14ac:dyDescent="0.3">
      <c r="A57" s="79" t="s">
        <v>75</v>
      </c>
      <c r="B57" s="80">
        <v>0</v>
      </c>
      <c r="C57" s="79">
        <v>0</v>
      </c>
      <c r="D57" s="81">
        <v>0</v>
      </c>
      <c r="E57" s="79">
        <v>0</v>
      </c>
      <c r="F57" s="81"/>
      <c r="G57" s="81"/>
      <c r="H57" s="82" t="e">
        <v>#DIV/0!</v>
      </c>
      <c r="I57" s="80">
        <v>0</v>
      </c>
      <c r="J57" s="83">
        <v>0</v>
      </c>
      <c r="K57" s="83">
        <v>0</v>
      </c>
      <c r="L57" s="83">
        <v>0</v>
      </c>
      <c r="M57" s="83"/>
      <c r="N57" s="83"/>
      <c r="O57" s="82" t="e">
        <v>#DIV/0!</v>
      </c>
      <c r="P57" s="182"/>
      <c r="Q57" s="110"/>
    </row>
    <row r="58" spans="1:17" customFormat="1" ht="56.25" x14ac:dyDescent="0.3">
      <c r="A58" s="79" t="s">
        <v>178</v>
      </c>
      <c r="B58" s="80">
        <v>0.75</v>
      </c>
      <c r="C58" s="79">
        <v>1</v>
      </c>
      <c r="D58" s="81">
        <v>216.5</v>
      </c>
      <c r="E58" s="79">
        <v>216.5</v>
      </c>
      <c r="F58" s="81"/>
      <c r="G58" s="81"/>
      <c r="H58" s="82">
        <v>13857</v>
      </c>
      <c r="I58" s="85">
        <v>0.75</v>
      </c>
      <c r="J58" s="85">
        <v>1</v>
      </c>
      <c r="K58" s="83">
        <v>216.5</v>
      </c>
      <c r="L58" s="85">
        <v>216.5</v>
      </c>
      <c r="M58" s="83"/>
      <c r="N58" s="83"/>
      <c r="O58" s="82">
        <v>13857</v>
      </c>
      <c r="P58" s="182"/>
      <c r="Q58" s="110"/>
    </row>
    <row r="59" spans="1:17" customFormat="1" ht="18.75" x14ac:dyDescent="0.3">
      <c r="A59" s="79" t="s">
        <v>77</v>
      </c>
      <c r="B59" s="80">
        <v>1.75</v>
      </c>
      <c r="C59" s="79">
        <v>1.5</v>
      </c>
      <c r="D59" s="81">
        <v>468.2</v>
      </c>
      <c r="E59" s="79">
        <v>468.2</v>
      </c>
      <c r="F59" s="81"/>
      <c r="G59" s="81"/>
      <c r="H59" s="82">
        <v>19978</v>
      </c>
      <c r="I59" s="80">
        <v>1.75</v>
      </c>
      <c r="J59" s="80">
        <v>1.5</v>
      </c>
      <c r="K59" s="83">
        <v>468.2</v>
      </c>
      <c r="L59" s="80">
        <v>468.2</v>
      </c>
      <c r="M59" s="83"/>
      <c r="N59" s="83"/>
      <c r="O59" s="82">
        <v>19978</v>
      </c>
      <c r="P59" s="182"/>
      <c r="Q59" s="110"/>
    </row>
    <row r="60" spans="1:17" customFormat="1" ht="18.75" x14ac:dyDescent="0.3">
      <c r="A60" s="87" t="s">
        <v>78</v>
      </c>
      <c r="B60" s="88">
        <v>2.5</v>
      </c>
      <c r="C60" s="87">
        <v>2.5</v>
      </c>
      <c r="D60" s="87">
        <v>684.7</v>
      </c>
      <c r="E60" s="87">
        <v>684.7</v>
      </c>
      <c r="F60" s="87">
        <v>0</v>
      </c>
      <c r="G60" s="87">
        <v>0</v>
      </c>
      <c r="H60" s="82">
        <v>17529</v>
      </c>
      <c r="I60" s="88">
        <v>2.5</v>
      </c>
      <c r="J60" s="89">
        <v>2.5</v>
      </c>
      <c r="K60" s="89">
        <v>684.7</v>
      </c>
      <c r="L60" s="89">
        <v>684.7</v>
      </c>
      <c r="M60" s="89"/>
      <c r="N60" s="89"/>
      <c r="O60" s="82">
        <v>17529</v>
      </c>
      <c r="P60" s="182"/>
      <c r="Q60" s="110"/>
    </row>
    <row r="61" spans="1:17" customFormat="1" ht="15.75" x14ac:dyDescent="0.3">
      <c r="A61" s="441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90"/>
      <c r="Q61" s="110"/>
    </row>
    <row r="62" spans="1:17" customFormat="1" ht="18.75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182"/>
      <c r="Q62" s="110"/>
    </row>
    <row r="63" spans="1:17" customFormat="1" ht="37.5" x14ac:dyDescent="0.3">
      <c r="A63" s="79" t="s">
        <v>75</v>
      </c>
      <c r="B63" s="80">
        <v>0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0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182"/>
      <c r="Q63" s="110"/>
    </row>
    <row r="64" spans="1:17" customFormat="1" ht="56.25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182"/>
      <c r="Q64" s="110"/>
    </row>
    <row r="65" spans="1:17" customFormat="1" ht="18.75" x14ac:dyDescent="0.3">
      <c r="A65" s="79" t="s">
        <v>77</v>
      </c>
      <c r="B65" s="80">
        <v>0</v>
      </c>
      <c r="C65" s="79">
        <v>0</v>
      </c>
      <c r="D65" s="81">
        <v>0</v>
      </c>
      <c r="E65" s="79">
        <v>0</v>
      </c>
      <c r="F65" s="81"/>
      <c r="G65" s="81"/>
      <c r="H65" s="82" t="e">
        <v>#DIV/0!</v>
      </c>
      <c r="I65" s="80">
        <v>0</v>
      </c>
      <c r="J65" s="80">
        <v>0</v>
      </c>
      <c r="K65" s="83">
        <v>0</v>
      </c>
      <c r="L65" s="80">
        <v>0</v>
      </c>
      <c r="M65" s="83"/>
      <c r="N65" s="83"/>
      <c r="O65" s="82" t="e">
        <v>#DIV/0!</v>
      </c>
      <c r="P65" s="182"/>
      <c r="Q65" s="110"/>
    </row>
    <row r="66" spans="1:17" customFormat="1" ht="18.75" x14ac:dyDescent="0.3">
      <c r="A66" s="87" t="s">
        <v>78</v>
      </c>
      <c r="B66" s="88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2" t="e">
        <v>#DIV/0!</v>
      </c>
      <c r="I66" s="88">
        <v>0</v>
      </c>
      <c r="J66" s="89">
        <v>0</v>
      </c>
      <c r="K66" s="89">
        <v>0</v>
      </c>
      <c r="L66" s="89">
        <v>0</v>
      </c>
      <c r="M66" s="89"/>
      <c r="N66" s="89"/>
      <c r="O66" s="82" t="e">
        <v>#DIV/0!</v>
      </c>
      <c r="P66" s="182"/>
      <c r="Q66" s="110"/>
    </row>
    <row r="67" spans="1:17" customFormat="1" ht="15.75" x14ac:dyDescent="0.3">
      <c r="A67" s="441" t="s">
        <v>81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3"/>
      <c r="P67" s="90"/>
      <c r="Q67" s="110"/>
    </row>
    <row r="68" spans="1:17" customFormat="1" ht="18.75" x14ac:dyDescent="0.3">
      <c r="A68" s="79" t="s">
        <v>74</v>
      </c>
      <c r="B68" s="80">
        <v>0</v>
      </c>
      <c r="C68" s="79">
        <v>0</v>
      </c>
      <c r="D68" s="81">
        <v>0</v>
      </c>
      <c r="E68" s="79">
        <v>0</v>
      </c>
      <c r="F68" s="81"/>
      <c r="G68" s="81"/>
      <c r="H68" s="82" t="e">
        <v>#DIV/0!</v>
      </c>
      <c r="I68" s="80">
        <v>0</v>
      </c>
      <c r="J68" s="83">
        <v>0</v>
      </c>
      <c r="K68" s="83">
        <v>0</v>
      </c>
      <c r="L68" s="83">
        <v>0</v>
      </c>
      <c r="M68" s="83"/>
      <c r="N68" s="83"/>
      <c r="O68" s="82" t="e">
        <v>#DIV/0!</v>
      </c>
      <c r="P68" s="182"/>
      <c r="Q68" s="110"/>
    </row>
    <row r="69" spans="1:17" customFormat="1" ht="37.5" x14ac:dyDescent="0.3">
      <c r="A69" s="79" t="s">
        <v>75</v>
      </c>
      <c r="B69" s="80">
        <v>0</v>
      </c>
      <c r="C69" s="79">
        <v>0</v>
      </c>
      <c r="D69" s="81">
        <v>0</v>
      </c>
      <c r="E69" s="79">
        <v>0</v>
      </c>
      <c r="F69" s="81"/>
      <c r="G69" s="81"/>
      <c r="H69" s="82" t="e">
        <v>#DIV/0!</v>
      </c>
      <c r="I69" s="80">
        <v>0</v>
      </c>
      <c r="J69" s="83">
        <v>0</v>
      </c>
      <c r="K69" s="83">
        <v>0</v>
      </c>
      <c r="L69" s="83">
        <v>0</v>
      </c>
      <c r="M69" s="83"/>
      <c r="N69" s="83"/>
      <c r="O69" s="82" t="e">
        <v>#DIV/0!</v>
      </c>
      <c r="P69" s="182"/>
      <c r="Q69" s="110"/>
    </row>
    <row r="70" spans="1:17" customFormat="1" ht="56.25" x14ac:dyDescent="0.3">
      <c r="A70" s="79" t="s">
        <v>178</v>
      </c>
      <c r="B70" s="80">
        <v>0</v>
      </c>
      <c r="C70" s="79">
        <v>0</v>
      </c>
      <c r="D70" s="81">
        <v>0</v>
      </c>
      <c r="E70" s="79">
        <v>0</v>
      </c>
      <c r="F70" s="81"/>
      <c r="G70" s="81"/>
      <c r="H70" s="82" t="e">
        <v>#DIV/0!</v>
      </c>
      <c r="I70" s="85"/>
      <c r="J70" s="85"/>
      <c r="K70" s="83">
        <v>0</v>
      </c>
      <c r="L70" s="85"/>
      <c r="M70" s="83"/>
      <c r="N70" s="83"/>
      <c r="O70" s="82" t="e">
        <v>#DIV/0!</v>
      </c>
      <c r="P70" s="182"/>
      <c r="Q70" s="110"/>
    </row>
    <row r="71" spans="1:17" customFormat="1" ht="18.75" x14ac:dyDescent="0.3">
      <c r="A71" s="79" t="s">
        <v>77</v>
      </c>
      <c r="B71" s="80">
        <v>0</v>
      </c>
      <c r="C71" s="79">
        <v>0</v>
      </c>
      <c r="D71" s="81">
        <v>0</v>
      </c>
      <c r="E71" s="79">
        <v>0</v>
      </c>
      <c r="F71" s="81"/>
      <c r="G71" s="81"/>
      <c r="H71" s="82" t="e">
        <v>#DIV/0!</v>
      </c>
      <c r="I71" s="80">
        <v>0</v>
      </c>
      <c r="J71" s="80">
        <v>0</v>
      </c>
      <c r="K71" s="83">
        <v>0</v>
      </c>
      <c r="L71" s="80">
        <v>0</v>
      </c>
      <c r="M71" s="83"/>
      <c r="N71" s="83"/>
      <c r="O71" s="82" t="e">
        <v>#DIV/0!</v>
      </c>
      <c r="P71" s="182"/>
      <c r="Q71" s="110"/>
    </row>
    <row r="72" spans="1:17" customFormat="1" ht="18.75" x14ac:dyDescent="0.3">
      <c r="A72" s="87" t="s">
        <v>78</v>
      </c>
      <c r="B72" s="88">
        <v>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2" t="e">
        <v>#DIV/0!</v>
      </c>
      <c r="I72" s="88">
        <v>0</v>
      </c>
      <c r="J72" s="89">
        <v>0</v>
      </c>
      <c r="K72" s="89">
        <v>0</v>
      </c>
      <c r="L72" s="89">
        <v>0</v>
      </c>
      <c r="M72" s="89"/>
      <c r="N72" s="89"/>
      <c r="O72" s="82" t="e">
        <v>#DIV/0!</v>
      </c>
      <c r="P72" s="182"/>
      <c r="Q72" s="110"/>
    </row>
    <row r="73" spans="1:17" customFormat="1" ht="15.75" x14ac:dyDescent="0.3">
      <c r="A73" s="441" t="s">
        <v>82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3"/>
      <c r="P73" s="90"/>
      <c r="Q73" s="110"/>
    </row>
    <row r="74" spans="1:17" customFormat="1" ht="18.75" x14ac:dyDescent="0.3">
      <c r="A74" s="79" t="s">
        <v>74</v>
      </c>
      <c r="B74" s="80">
        <v>1</v>
      </c>
      <c r="C74" s="80">
        <v>1</v>
      </c>
      <c r="D74" s="80">
        <v>811</v>
      </c>
      <c r="E74" s="80">
        <v>811</v>
      </c>
      <c r="F74" s="80">
        <v>0</v>
      </c>
      <c r="G74" s="80">
        <v>0</v>
      </c>
      <c r="H74" s="82">
        <v>51907</v>
      </c>
      <c r="I74" s="80">
        <v>1</v>
      </c>
      <c r="J74" s="83">
        <v>1</v>
      </c>
      <c r="K74" s="83">
        <v>811</v>
      </c>
      <c r="L74" s="83">
        <v>811</v>
      </c>
      <c r="M74" s="83">
        <v>0</v>
      </c>
      <c r="N74" s="83">
        <v>0</v>
      </c>
      <c r="O74" s="82">
        <v>51907</v>
      </c>
      <c r="P74" s="182"/>
      <c r="Q74" s="110"/>
    </row>
    <row r="75" spans="1:17" customFormat="1" ht="37.5" x14ac:dyDescent="0.3">
      <c r="A75" s="79" t="s">
        <v>75</v>
      </c>
      <c r="B75" s="80">
        <v>1</v>
      </c>
      <c r="C75" s="80">
        <v>1</v>
      </c>
      <c r="D75" s="80">
        <v>630.20000000000005</v>
      </c>
      <c r="E75" s="80">
        <v>630.20000000000005</v>
      </c>
      <c r="F75" s="80">
        <v>0</v>
      </c>
      <c r="G75" s="80">
        <v>0</v>
      </c>
      <c r="H75" s="82">
        <v>40335</v>
      </c>
      <c r="I75" s="80">
        <v>1</v>
      </c>
      <c r="J75" s="83">
        <v>1</v>
      </c>
      <c r="K75" s="83">
        <v>630.20000000000005</v>
      </c>
      <c r="L75" s="83">
        <v>630.20000000000005</v>
      </c>
      <c r="M75" s="83">
        <v>0</v>
      </c>
      <c r="N75" s="83">
        <v>0</v>
      </c>
      <c r="O75" s="82">
        <v>40335</v>
      </c>
      <c r="P75" s="182"/>
      <c r="Q75" s="110"/>
    </row>
    <row r="76" spans="1:17" customFormat="1" ht="56.25" x14ac:dyDescent="0.3">
      <c r="A76" s="79" t="s">
        <v>178</v>
      </c>
      <c r="B76" s="80">
        <v>3.25</v>
      </c>
      <c r="C76" s="80">
        <v>3.5</v>
      </c>
      <c r="D76" s="80">
        <v>818.3</v>
      </c>
      <c r="E76" s="80">
        <v>818.3</v>
      </c>
      <c r="F76" s="80">
        <v>0</v>
      </c>
      <c r="G76" s="80">
        <v>0</v>
      </c>
      <c r="H76" s="82">
        <v>14964</v>
      </c>
      <c r="I76" s="80">
        <v>3.25</v>
      </c>
      <c r="J76" s="83">
        <v>3.5</v>
      </c>
      <c r="K76" s="83">
        <v>818.3</v>
      </c>
      <c r="L76" s="83">
        <v>818.3</v>
      </c>
      <c r="M76" s="83">
        <v>0</v>
      </c>
      <c r="N76" s="83">
        <v>0</v>
      </c>
      <c r="O76" s="82">
        <v>14964</v>
      </c>
      <c r="P76" s="182"/>
      <c r="Q76" s="110"/>
    </row>
    <row r="77" spans="1:17" customFormat="1" ht="18.75" x14ac:dyDescent="0.3">
      <c r="A77" s="79" t="s">
        <v>77</v>
      </c>
      <c r="B77" s="80">
        <v>4.25</v>
      </c>
      <c r="C77" s="80">
        <v>4.2</v>
      </c>
      <c r="D77" s="80">
        <v>2166.5</v>
      </c>
      <c r="E77" s="80">
        <v>2166.5</v>
      </c>
      <c r="F77" s="80">
        <v>0</v>
      </c>
      <c r="G77" s="80">
        <v>0</v>
      </c>
      <c r="H77" s="82">
        <v>33015</v>
      </c>
      <c r="I77" s="80">
        <v>4.25</v>
      </c>
      <c r="J77" s="83">
        <v>4.2</v>
      </c>
      <c r="K77" s="83">
        <v>2166.5</v>
      </c>
      <c r="L77" s="83">
        <v>2166.5</v>
      </c>
      <c r="M77" s="83">
        <v>0</v>
      </c>
      <c r="N77" s="83">
        <v>0</v>
      </c>
      <c r="O77" s="82">
        <v>33015</v>
      </c>
      <c r="P77" s="182"/>
      <c r="Q77" s="110"/>
    </row>
    <row r="78" spans="1:17" customFormat="1" ht="18.75" x14ac:dyDescent="0.3">
      <c r="A78" s="87" t="s">
        <v>78</v>
      </c>
      <c r="B78" s="88">
        <v>9.5</v>
      </c>
      <c r="C78" s="87">
        <v>9.6999999999999993</v>
      </c>
      <c r="D78" s="87">
        <v>4426</v>
      </c>
      <c r="E78" s="87">
        <v>4426</v>
      </c>
      <c r="F78" s="87">
        <v>0</v>
      </c>
      <c r="G78" s="87">
        <v>0</v>
      </c>
      <c r="H78" s="82">
        <v>29204</v>
      </c>
      <c r="I78" s="88">
        <v>9.5</v>
      </c>
      <c r="J78" s="89">
        <v>9.6999999999999993</v>
      </c>
      <c r="K78" s="89">
        <v>4426</v>
      </c>
      <c r="L78" s="89">
        <v>4426</v>
      </c>
      <c r="M78" s="89">
        <v>0</v>
      </c>
      <c r="N78" s="89">
        <v>0</v>
      </c>
      <c r="O78" s="82">
        <v>29204</v>
      </c>
      <c r="P78" s="182"/>
      <c r="Q78" s="110"/>
    </row>
    <row r="79" spans="1:17" x14ac:dyDescent="0.2">
      <c r="Q79" s="1"/>
    </row>
    <row r="80" spans="1:17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6"/>
  <sheetViews>
    <sheetView view="pageBreakPreview" zoomScale="60" zoomScaleNormal="100" workbookViewId="0">
      <selection activeCell="G27" sqref="G27"/>
    </sheetView>
  </sheetViews>
  <sheetFormatPr defaultRowHeight="15" x14ac:dyDescent="0.25"/>
  <cols>
    <col min="1" max="1" width="54.7109375" customWidth="1"/>
    <col min="2" max="4" width="10" style="114" customWidth="1"/>
    <col min="5" max="5" width="16.5703125" style="114" customWidth="1"/>
    <col min="6" max="7" width="13.7109375" style="114" customWidth="1"/>
    <col min="8" max="8" width="22.85546875" style="114" customWidth="1"/>
    <col min="9" max="9" width="10" style="114" customWidth="1"/>
    <col min="10" max="11" width="10.7109375" customWidth="1"/>
    <col min="12" max="12" width="13.140625" customWidth="1"/>
    <col min="13" max="13" width="13.7109375" customWidth="1"/>
    <col min="257" max="257" width="54.7109375" customWidth="1"/>
    <col min="258" max="260" width="10" customWidth="1"/>
    <col min="261" max="261" width="10.7109375" customWidth="1"/>
    <col min="262" max="263" width="13.7109375" customWidth="1"/>
    <col min="264" max="265" width="10" customWidth="1"/>
    <col min="266" max="267" width="10.7109375" customWidth="1"/>
    <col min="268" max="268" width="13.140625" customWidth="1"/>
    <col min="269" max="269" width="13.7109375" customWidth="1"/>
    <col min="513" max="513" width="54.7109375" customWidth="1"/>
    <col min="514" max="516" width="10" customWidth="1"/>
    <col min="517" max="517" width="10.7109375" customWidth="1"/>
    <col min="518" max="519" width="13.7109375" customWidth="1"/>
    <col min="520" max="521" width="10" customWidth="1"/>
    <col min="522" max="523" width="10.7109375" customWidth="1"/>
    <col min="524" max="524" width="13.140625" customWidth="1"/>
    <col min="525" max="525" width="13.7109375" customWidth="1"/>
    <col min="769" max="769" width="54.7109375" customWidth="1"/>
    <col min="770" max="772" width="10" customWidth="1"/>
    <col min="773" max="773" width="10.7109375" customWidth="1"/>
    <col min="774" max="775" width="13.7109375" customWidth="1"/>
    <col min="776" max="777" width="10" customWidth="1"/>
    <col min="778" max="779" width="10.7109375" customWidth="1"/>
    <col min="780" max="780" width="13.140625" customWidth="1"/>
    <col min="781" max="781" width="13.7109375" customWidth="1"/>
    <col min="1025" max="1025" width="54.7109375" customWidth="1"/>
    <col min="1026" max="1028" width="10" customWidth="1"/>
    <col min="1029" max="1029" width="10.7109375" customWidth="1"/>
    <col min="1030" max="1031" width="13.7109375" customWidth="1"/>
    <col min="1032" max="1033" width="10" customWidth="1"/>
    <col min="1034" max="1035" width="10.7109375" customWidth="1"/>
    <col min="1036" max="1036" width="13.140625" customWidth="1"/>
    <col min="1037" max="1037" width="13.7109375" customWidth="1"/>
    <col min="1281" max="1281" width="54.7109375" customWidth="1"/>
    <col min="1282" max="1284" width="10" customWidth="1"/>
    <col min="1285" max="1285" width="10.7109375" customWidth="1"/>
    <col min="1286" max="1287" width="13.7109375" customWidth="1"/>
    <col min="1288" max="1289" width="10" customWidth="1"/>
    <col min="1290" max="1291" width="10.7109375" customWidth="1"/>
    <col min="1292" max="1292" width="13.140625" customWidth="1"/>
    <col min="1293" max="1293" width="13.7109375" customWidth="1"/>
    <col min="1537" max="1537" width="54.7109375" customWidth="1"/>
    <col min="1538" max="1540" width="10" customWidth="1"/>
    <col min="1541" max="1541" width="10.7109375" customWidth="1"/>
    <col min="1542" max="1543" width="13.7109375" customWidth="1"/>
    <col min="1544" max="1545" width="10" customWidth="1"/>
    <col min="1546" max="1547" width="10.7109375" customWidth="1"/>
    <col min="1548" max="1548" width="13.140625" customWidth="1"/>
    <col min="1549" max="1549" width="13.7109375" customWidth="1"/>
    <col min="1793" max="1793" width="54.7109375" customWidth="1"/>
    <col min="1794" max="1796" width="10" customWidth="1"/>
    <col min="1797" max="1797" width="10.7109375" customWidth="1"/>
    <col min="1798" max="1799" width="13.7109375" customWidth="1"/>
    <col min="1800" max="1801" width="10" customWidth="1"/>
    <col min="1802" max="1803" width="10.7109375" customWidth="1"/>
    <col min="1804" max="1804" width="13.140625" customWidth="1"/>
    <col min="1805" max="1805" width="13.7109375" customWidth="1"/>
    <col min="2049" max="2049" width="54.7109375" customWidth="1"/>
    <col min="2050" max="2052" width="10" customWidth="1"/>
    <col min="2053" max="2053" width="10.7109375" customWidth="1"/>
    <col min="2054" max="2055" width="13.7109375" customWidth="1"/>
    <col min="2056" max="2057" width="10" customWidth="1"/>
    <col min="2058" max="2059" width="10.7109375" customWidth="1"/>
    <col min="2060" max="2060" width="13.140625" customWidth="1"/>
    <col min="2061" max="2061" width="13.7109375" customWidth="1"/>
    <col min="2305" max="2305" width="54.7109375" customWidth="1"/>
    <col min="2306" max="2308" width="10" customWidth="1"/>
    <col min="2309" max="2309" width="10.7109375" customWidth="1"/>
    <col min="2310" max="2311" width="13.7109375" customWidth="1"/>
    <col min="2312" max="2313" width="10" customWidth="1"/>
    <col min="2314" max="2315" width="10.7109375" customWidth="1"/>
    <col min="2316" max="2316" width="13.140625" customWidth="1"/>
    <col min="2317" max="2317" width="13.7109375" customWidth="1"/>
    <col min="2561" max="2561" width="54.7109375" customWidth="1"/>
    <col min="2562" max="2564" width="10" customWidth="1"/>
    <col min="2565" max="2565" width="10.7109375" customWidth="1"/>
    <col min="2566" max="2567" width="13.7109375" customWidth="1"/>
    <col min="2568" max="2569" width="10" customWidth="1"/>
    <col min="2570" max="2571" width="10.7109375" customWidth="1"/>
    <col min="2572" max="2572" width="13.140625" customWidth="1"/>
    <col min="2573" max="2573" width="13.7109375" customWidth="1"/>
    <col min="2817" max="2817" width="54.7109375" customWidth="1"/>
    <col min="2818" max="2820" width="10" customWidth="1"/>
    <col min="2821" max="2821" width="10.7109375" customWidth="1"/>
    <col min="2822" max="2823" width="13.7109375" customWidth="1"/>
    <col min="2824" max="2825" width="10" customWidth="1"/>
    <col min="2826" max="2827" width="10.7109375" customWidth="1"/>
    <col min="2828" max="2828" width="13.140625" customWidth="1"/>
    <col min="2829" max="2829" width="13.7109375" customWidth="1"/>
    <col min="3073" max="3073" width="54.7109375" customWidth="1"/>
    <col min="3074" max="3076" width="10" customWidth="1"/>
    <col min="3077" max="3077" width="10.7109375" customWidth="1"/>
    <col min="3078" max="3079" width="13.7109375" customWidth="1"/>
    <col min="3080" max="3081" width="10" customWidth="1"/>
    <col min="3082" max="3083" width="10.7109375" customWidth="1"/>
    <col min="3084" max="3084" width="13.140625" customWidth="1"/>
    <col min="3085" max="3085" width="13.7109375" customWidth="1"/>
    <col min="3329" max="3329" width="54.7109375" customWidth="1"/>
    <col min="3330" max="3332" width="10" customWidth="1"/>
    <col min="3333" max="3333" width="10.7109375" customWidth="1"/>
    <col min="3334" max="3335" width="13.7109375" customWidth="1"/>
    <col min="3336" max="3337" width="10" customWidth="1"/>
    <col min="3338" max="3339" width="10.7109375" customWidth="1"/>
    <col min="3340" max="3340" width="13.140625" customWidth="1"/>
    <col min="3341" max="3341" width="13.7109375" customWidth="1"/>
    <col min="3585" max="3585" width="54.7109375" customWidth="1"/>
    <col min="3586" max="3588" width="10" customWidth="1"/>
    <col min="3589" max="3589" width="10.7109375" customWidth="1"/>
    <col min="3590" max="3591" width="13.7109375" customWidth="1"/>
    <col min="3592" max="3593" width="10" customWidth="1"/>
    <col min="3594" max="3595" width="10.7109375" customWidth="1"/>
    <col min="3596" max="3596" width="13.140625" customWidth="1"/>
    <col min="3597" max="3597" width="13.7109375" customWidth="1"/>
    <col min="3841" max="3841" width="54.7109375" customWidth="1"/>
    <col min="3842" max="3844" width="10" customWidth="1"/>
    <col min="3845" max="3845" width="10.7109375" customWidth="1"/>
    <col min="3846" max="3847" width="13.7109375" customWidth="1"/>
    <col min="3848" max="3849" width="10" customWidth="1"/>
    <col min="3850" max="3851" width="10.7109375" customWidth="1"/>
    <col min="3852" max="3852" width="13.140625" customWidth="1"/>
    <col min="3853" max="3853" width="13.7109375" customWidth="1"/>
    <col min="4097" max="4097" width="54.7109375" customWidth="1"/>
    <col min="4098" max="4100" width="10" customWidth="1"/>
    <col min="4101" max="4101" width="10.7109375" customWidth="1"/>
    <col min="4102" max="4103" width="13.7109375" customWidth="1"/>
    <col min="4104" max="4105" width="10" customWidth="1"/>
    <col min="4106" max="4107" width="10.7109375" customWidth="1"/>
    <col min="4108" max="4108" width="13.140625" customWidth="1"/>
    <col min="4109" max="4109" width="13.7109375" customWidth="1"/>
    <col min="4353" max="4353" width="54.7109375" customWidth="1"/>
    <col min="4354" max="4356" width="10" customWidth="1"/>
    <col min="4357" max="4357" width="10.7109375" customWidth="1"/>
    <col min="4358" max="4359" width="13.7109375" customWidth="1"/>
    <col min="4360" max="4361" width="10" customWidth="1"/>
    <col min="4362" max="4363" width="10.7109375" customWidth="1"/>
    <col min="4364" max="4364" width="13.140625" customWidth="1"/>
    <col min="4365" max="4365" width="13.7109375" customWidth="1"/>
    <col min="4609" max="4609" width="54.7109375" customWidth="1"/>
    <col min="4610" max="4612" width="10" customWidth="1"/>
    <col min="4613" max="4613" width="10.7109375" customWidth="1"/>
    <col min="4614" max="4615" width="13.7109375" customWidth="1"/>
    <col min="4616" max="4617" width="10" customWidth="1"/>
    <col min="4618" max="4619" width="10.7109375" customWidth="1"/>
    <col min="4620" max="4620" width="13.140625" customWidth="1"/>
    <col min="4621" max="4621" width="13.7109375" customWidth="1"/>
    <col min="4865" max="4865" width="54.7109375" customWidth="1"/>
    <col min="4866" max="4868" width="10" customWidth="1"/>
    <col min="4869" max="4869" width="10.7109375" customWidth="1"/>
    <col min="4870" max="4871" width="13.7109375" customWidth="1"/>
    <col min="4872" max="4873" width="10" customWidth="1"/>
    <col min="4874" max="4875" width="10.7109375" customWidth="1"/>
    <col min="4876" max="4876" width="13.140625" customWidth="1"/>
    <col min="4877" max="4877" width="13.7109375" customWidth="1"/>
    <col min="5121" max="5121" width="54.7109375" customWidth="1"/>
    <col min="5122" max="5124" width="10" customWidth="1"/>
    <col min="5125" max="5125" width="10.7109375" customWidth="1"/>
    <col min="5126" max="5127" width="13.7109375" customWidth="1"/>
    <col min="5128" max="5129" width="10" customWidth="1"/>
    <col min="5130" max="5131" width="10.7109375" customWidth="1"/>
    <col min="5132" max="5132" width="13.140625" customWidth="1"/>
    <col min="5133" max="5133" width="13.7109375" customWidth="1"/>
    <col min="5377" max="5377" width="54.7109375" customWidth="1"/>
    <col min="5378" max="5380" width="10" customWidth="1"/>
    <col min="5381" max="5381" width="10.7109375" customWidth="1"/>
    <col min="5382" max="5383" width="13.7109375" customWidth="1"/>
    <col min="5384" max="5385" width="10" customWidth="1"/>
    <col min="5386" max="5387" width="10.7109375" customWidth="1"/>
    <col min="5388" max="5388" width="13.140625" customWidth="1"/>
    <col min="5389" max="5389" width="13.7109375" customWidth="1"/>
    <col min="5633" max="5633" width="54.7109375" customWidth="1"/>
    <col min="5634" max="5636" width="10" customWidth="1"/>
    <col min="5637" max="5637" width="10.7109375" customWidth="1"/>
    <col min="5638" max="5639" width="13.7109375" customWidth="1"/>
    <col min="5640" max="5641" width="10" customWidth="1"/>
    <col min="5642" max="5643" width="10.7109375" customWidth="1"/>
    <col min="5644" max="5644" width="13.140625" customWidth="1"/>
    <col min="5645" max="5645" width="13.7109375" customWidth="1"/>
    <col min="5889" max="5889" width="54.7109375" customWidth="1"/>
    <col min="5890" max="5892" width="10" customWidth="1"/>
    <col min="5893" max="5893" width="10.7109375" customWidth="1"/>
    <col min="5894" max="5895" width="13.7109375" customWidth="1"/>
    <col min="5896" max="5897" width="10" customWidth="1"/>
    <col min="5898" max="5899" width="10.7109375" customWidth="1"/>
    <col min="5900" max="5900" width="13.140625" customWidth="1"/>
    <col min="5901" max="5901" width="13.7109375" customWidth="1"/>
    <col min="6145" max="6145" width="54.7109375" customWidth="1"/>
    <col min="6146" max="6148" width="10" customWidth="1"/>
    <col min="6149" max="6149" width="10.7109375" customWidth="1"/>
    <col min="6150" max="6151" width="13.7109375" customWidth="1"/>
    <col min="6152" max="6153" width="10" customWidth="1"/>
    <col min="6154" max="6155" width="10.7109375" customWidth="1"/>
    <col min="6156" max="6156" width="13.140625" customWidth="1"/>
    <col min="6157" max="6157" width="13.7109375" customWidth="1"/>
    <col min="6401" max="6401" width="54.7109375" customWidth="1"/>
    <col min="6402" max="6404" width="10" customWidth="1"/>
    <col min="6405" max="6405" width="10.7109375" customWidth="1"/>
    <col min="6406" max="6407" width="13.7109375" customWidth="1"/>
    <col min="6408" max="6409" width="10" customWidth="1"/>
    <col min="6410" max="6411" width="10.7109375" customWidth="1"/>
    <col min="6412" max="6412" width="13.140625" customWidth="1"/>
    <col min="6413" max="6413" width="13.7109375" customWidth="1"/>
    <col min="6657" max="6657" width="54.7109375" customWidth="1"/>
    <col min="6658" max="6660" width="10" customWidth="1"/>
    <col min="6661" max="6661" width="10.7109375" customWidth="1"/>
    <col min="6662" max="6663" width="13.7109375" customWidth="1"/>
    <col min="6664" max="6665" width="10" customWidth="1"/>
    <col min="6666" max="6667" width="10.7109375" customWidth="1"/>
    <col min="6668" max="6668" width="13.140625" customWidth="1"/>
    <col min="6669" max="6669" width="13.7109375" customWidth="1"/>
    <col min="6913" max="6913" width="54.7109375" customWidth="1"/>
    <col min="6914" max="6916" width="10" customWidth="1"/>
    <col min="6917" max="6917" width="10.7109375" customWidth="1"/>
    <col min="6918" max="6919" width="13.7109375" customWidth="1"/>
    <col min="6920" max="6921" width="10" customWidth="1"/>
    <col min="6922" max="6923" width="10.7109375" customWidth="1"/>
    <col min="6924" max="6924" width="13.140625" customWidth="1"/>
    <col min="6925" max="6925" width="13.7109375" customWidth="1"/>
    <col min="7169" max="7169" width="54.7109375" customWidth="1"/>
    <col min="7170" max="7172" width="10" customWidth="1"/>
    <col min="7173" max="7173" width="10.7109375" customWidth="1"/>
    <col min="7174" max="7175" width="13.7109375" customWidth="1"/>
    <col min="7176" max="7177" width="10" customWidth="1"/>
    <col min="7178" max="7179" width="10.7109375" customWidth="1"/>
    <col min="7180" max="7180" width="13.140625" customWidth="1"/>
    <col min="7181" max="7181" width="13.7109375" customWidth="1"/>
    <col min="7425" max="7425" width="54.7109375" customWidth="1"/>
    <col min="7426" max="7428" width="10" customWidth="1"/>
    <col min="7429" max="7429" width="10.7109375" customWidth="1"/>
    <col min="7430" max="7431" width="13.7109375" customWidth="1"/>
    <col min="7432" max="7433" width="10" customWidth="1"/>
    <col min="7434" max="7435" width="10.7109375" customWidth="1"/>
    <col min="7436" max="7436" width="13.140625" customWidth="1"/>
    <col min="7437" max="7437" width="13.7109375" customWidth="1"/>
    <col min="7681" max="7681" width="54.7109375" customWidth="1"/>
    <col min="7682" max="7684" width="10" customWidth="1"/>
    <col min="7685" max="7685" width="10.7109375" customWidth="1"/>
    <col min="7686" max="7687" width="13.7109375" customWidth="1"/>
    <col min="7688" max="7689" width="10" customWidth="1"/>
    <col min="7690" max="7691" width="10.7109375" customWidth="1"/>
    <col min="7692" max="7692" width="13.140625" customWidth="1"/>
    <col min="7693" max="7693" width="13.7109375" customWidth="1"/>
    <col min="7937" max="7937" width="54.7109375" customWidth="1"/>
    <col min="7938" max="7940" width="10" customWidth="1"/>
    <col min="7941" max="7941" width="10.7109375" customWidth="1"/>
    <col min="7942" max="7943" width="13.7109375" customWidth="1"/>
    <col min="7944" max="7945" width="10" customWidth="1"/>
    <col min="7946" max="7947" width="10.7109375" customWidth="1"/>
    <col min="7948" max="7948" width="13.140625" customWidth="1"/>
    <col min="7949" max="7949" width="13.7109375" customWidth="1"/>
    <col min="8193" max="8193" width="54.7109375" customWidth="1"/>
    <col min="8194" max="8196" width="10" customWidth="1"/>
    <col min="8197" max="8197" width="10.7109375" customWidth="1"/>
    <col min="8198" max="8199" width="13.7109375" customWidth="1"/>
    <col min="8200" max="8201" width="10" customWidth="1"/>
    <col min="8202" max="8203" width="10.7109375" customWidth="1"/>
    <col min="8204" max="8204" width="13.140625" customWidth="1"/>
    <col min="8205" max="8205" width="13.7109375" customWidth="1"/>
    <col min="8449" max="8449" width="54.7109375" customWidth="1"/>
    <col min="8450" max="8452" width="10" customWidth="1"/>
    <col min="8453" max="8453" width="10.7109375" customWidth="1"/>
    <col min="8454" max="8455" width="13.7109375" customWidth="1"/>
    <col min="8456" max="8457" width="10" customWidth="1"/>
    <col min="8458" max="8459" width="10.7109375" customWidth="1"/>
    <col min="8460" max="8460" width="13.140625" customWidth="1"/>
    <col min="8461" max="8461" width="13.7109375" customWidth="1"/>
    <col min="8705" max="8705" width="54.7109375" customWidth="1"/>
    <col min="8706" max="8708" width="10" customWidth="1"/>
    <col min="8709" max="8709" width="10.7109375" customWidth="1"/>
    <col min="8710" max="8711" width="13.7109375" customWidth="1"/>
    <col min="8712" max="8713" width="10" customWidth="1"/>
    <col min="8714" max="8715" width="10.7109375" customWidth="1"/>
    <col min="8716" max="8716" width="13.140625" customWidth="1"/>
    <col min="8717" max="8717" width="13.7109375" customWidth="1"/>
    <col min="8961" max="8961" width="54.7109375" customWidth="1"/>
    <col min="8962" max="8964" width="10" customWidth="1"/>
    <col min="8965" max="8965" width="10.7109375" customWidth="1"/>
    <col min="8966" max="8967" width="13.7109375" customWidth="1"/>
    <col min="8968" max="8969" width="10" customWidth="1"/>
    <col min="8970" max="8971" width="10.7109375" customWidth="1"/>
    <col min="8972" max="8972" width="13.140625" customWidth="1"/>
    <col min="8973" max="8973" width="13.7109375" customWidth="1"/>
    <col min="9217" max="9217" width="54.7109375" customWidth="1"/>
    <col min="9218" max="9220" width="10" customWidth="1"/>
    <col min="9221" max="9221" width="10.7109375" customWidth="1"/>
    <col min="9222" max="9223" width="13.7109375" customWidth="1"/>
    <col min="9224" max="9225" width="10" customWidth="1"/>
    <col min="9226" max="9227" width="10.7109375" customWidth="1"/>
    <col min="9228" max="9228" width="13.140625" customWidth="1"/>
    <col min="9229" max="9229" width="13.7109375" customWidth="1"/>
    <col min="9473" max="9473" width="54.7109375" customWidth="1"/>
    <col min="9474" max="9476" width="10" customWidth="1"/>
    <col min="9477" max="9477" width="10.7109375" customWidth="1"/>
    <col min="9478" max="9479" width="13.7109375" customWidth="1"/>
    <col min="9480" max="9481" width="10" customWidth="1"/>
    <col min="9482" max="9483" width="10.7109375" customWidth="1"/>
    <col min="9484" max="9484" width="13.140625" customWidth="1"/>
    <col min="9485" max="9485" width="13.7109375" customWidth="1"/>
    <col min="9729" max="9729" width="54.7109375" customWidth="1"/>
    <col min="9730" max="9732" width="10" customWidth="1"/>
    <col min="9733" max="9733" width="10.7109375" customWidth="1"/>
    <col min="9734" max="9735" width="13.7109375" customWidth="1"/>
    <col min="9736" max="9737" width="10" customWidth="1"/>
    <col min="9738" max="9739" width="10.7109375" customWidth="1"/>
    <col min="9740" max="9740" width="13.140625" customWidth="1"/>
    <col min="9741" max="9741" width="13.7109375" customWidth="1"/>
    <col min="9985" max="9985" width="54.7109375" customWidth="1"/>
    <col min="9986" max="9988" width="10" customWidth="1"/>
    <col min="9989" max="9989" width="10.7109375" customWidth="1"/>
    <col min="9990" max="9991" width="13.7109375" customWidth="1"/>
    <col min="9992" max="9993" width="10" customWidth="1"/>
    <col min="9994" max="9995" width="10.7109375" customWidth="1"/>
    <col min="9996" max="9996" width="13.140625" customWidth="1"/>
    <col min="9997" max="9997" width="13.7109375" customWidth="1"/>
    <col min="10241" max="10241" width="54.7109375" customWidth="1"/>
    <col min="10242" max="10244" width="10" customWidth="1"/>
    <col min="10245" max="10245" width="10.7109375" customWidth="1"/>
    <col min="10246" max="10247" width="13.7109375" customWidth="1"/>
    <col min="10248" max="10249" width="10" customWidth="1"/>
    <col min="10250" max="10251" width="10.7109375" customWidth="1"/>
    <col min="10252" max="10252" width="13.140625" customWidth="1"/>
    <col min="10253" max="10253" width="13.7109375" customWidth="1"/>
    <col min="10497" max="10497" width="54.7109375" customWidth="1"/>
    <col min="10498" max="10500" width="10" customWidth="1"/>
    <col min="10501" max="10501" width="10.7109375" customWidth="1"/>
    <col min="10502" max="10503" width="13.7109375" customWidth="1"/>
    <col min="10504" max="10505" width="10" customWidth="1"/>
    <col min="10506" max="10507" width="10.7109375" customWidth="1"/>
    <col min="10508" max="10508" width="13.140625" customWidth="1"/>
    <col min="10509" max="10509" width="13.7109375" customWidth="1"/>
    <col min="10753" max="10753" width="54.7109375" customWidth="1"/>
    <col min="10754" max="10756" width="10" customWidth="1"/>
    <col min="10757" max="10757" width="10.7109375" customWidth="1"/>
    <col min="10758" max="10759" width="13.7109375" customWidth="1"/>
    <col min="10760" max="10761" width="10" customWidth="1"/>
    <col min="10762" max="10763" width="10.7109375" customWidth="1"/>
    <col min="10764" max="10764" width="13.140625" customWidth="1"/>
    <col min="10765" max="10765" width="13.7109375" customWidth="1"/>
    <col min="11009" max="11009" width="54.7109375" customWidth="1"/>
    <col min="11010" max="11012" width="10" customWidth="1"/>
    <col min="11013" max="11013" width="10.7109375" customWidth="1"/>
    <col min="11014" max="11015" width="13.7109375" customWidth="1"/>
    <col min="11016" max="11017" width="10" customWidth="1"/>
    <col min="11018" max="11019" width="10.7109375" customWidth="1"/>
    <col min="11020" max="11020" width="13.140625" customWidth="1"/>
    <col min="11021" max="11021" width="13.7109375" customWidth="1"/>
    <col min="11265" max="11265" width="54.7109375" customWidth="1"/>
    <col min="11266" max="11268" width="10" customWidth="1"/>
    <col min="11269" max="11269" width="10.7109375" customWidth="1"/>
    <col min="11270" max="11271" width="13.7109375" customWidth="1"/>
    <col min="11272" max="11273" width="10" customWidth="1"/>
    <col min="11274" max="11275" width="10.7109375" customWidth="1"/>
    <col min="11276" max="11276" width="13.140625" customWidth="1"/>
    <col min="11277" max="11277" width="13.7109375" customWidth="1"/>
    <col min="11521" max="11521" width="54.7109375" customWidth="1"/>
    <col min="11522" max="11524" width="10" customWidth="1"/>
    <col min="11525" max="11525" width="10.7109375" customWidth="1"/>
    <col min="11526" max="11527" width="13.7109375" customWidth="1"/>
    <col min="11528" max="11529" width="10" customWidth="1"/>
    <col min="11530" max="11531" width="10.7109375" customWidth="1"/>
    <col min="11532" max="11532" width="13.140625" customWidth="1"/>
    <col min="11533" max="11533" width="13.7109375" customWidth="1"/>
    <col min="11777" max="11777" width="54.7109375" customWidth="1"/>
    <col min="11778" max="11780" width="10" customWidth="1"/>
    <col min="11781" max="11781" width="10.7109375" customWidth="1"/>
    <col min="11782" max="11783" width="13.7109375" customWidth="1"/>
    <col min="11784" max="11785" width="10" customWidth="1"/>
    <col min="11786" max="11787" width="10.7109375" customWidth="1"/>
    <col min="11788" max="11788" width="13.140625" customWidth="1"/>
    <col min="11789" max="11789" width="13.7109375" customWidth="1"/>
    <col min="12033" max="12033" width="54.7109375" customWidth="1"/>
    <col min="12034" max="12036" width="10" customWidth="1"/>
    <col min="12037" max="12037" width="10.7109375" customWidth="1"/>
    <col min="12038" max="12039" width="13.7109375" customWidth="1"/>
    <col min="12040" max="12041" width="10" customWidth="1"/>
    <col min="12042" max="12043" width="10.7109375" customWidth="1"/>
    <col min="12044" max="12044" width="13.140625" customWidth="1"/>
    <col min="12045" max="12045" width="13.7109375" customWidth="1"/>
    <col min="12289" max="12289" width="54.7109375" customWidth="1"/>
    <col min="12290" max="12292" width="10" customWidth="1"/>
    <col min="12293" max="12293" width="10.7109375" customWidth="1"/>
    <col min="12294" max="12295" width="13.7109375" customWidth="1"/>
    <col min="12296" max="12297" width="10" customWidth="1"/>
    <col min="12298" max="12299" width="10.7109375" customWidth="1"/>
    <col min="12300" max="12300" width="13.140625" customWidth="1"/>
    <col min="12301" max="12301" width="13.7109375" customWidth="1"/>
    <col min="12545" max="12545" width="54.7109375" customWidth="1"/>
    <col min="12546" max="12548" width="10" customWidth="1"/>
    <col min="12549" max="12549" width="10.7109375" customWidth="1"/>
    <col min="12550" max="12551" width="13.7109375" customWidth="1"/>
    <col min="12552" max="12553" width="10" customWidth="1"/>
    <col min="12554" max="12555" width="10.7109375" customWidth="1"/>
    <col min="12556" max="12556" width="13.140625" customWidth="1"/>
    <col min="12557" max="12557" width="13.7109375" customWidth="1"/>
    <col min="12801" max="12801" width="54.7109375" customWidth="1"/>
    <col min="12802" max="12804" width="10" customWidth="1"/>
    <col min="12805" max="12805" width="10.7109375" customWidth="1"/>
    <col min="12806" max="12807" width="13.7109375" customWidth="1"/>
    <col min="12808" max="12809" width="10" customWidth="1"/>
    <col min="12810" max="12811" width="10.7109375" customWidth="1"/>
    <col min="12812" max="12812" width="13.140625" customWidth="1"/>
    <col min="12813" max="12813" width="13.7109375" customWidth="1"/>
    <col min="13057" max="13057" width="54.7109375" customWidth="1"/>
    <col min="13058" max="13060" width="10" customWidth="1"/>
    <col min="13061" max="13061" width="10.7109375" customWidth="1"/>
    <col min="13062" max="13063" width="13.7109375" customWidth="1"/>
    <col min="13064" max="13065" width="10" customWidth="1"/>
    <col min="13066" max="13067" width="10.7109375" customWidth="1"/>
    <col min="13068" max="13068" width="13.140625" customWidth="1"/>
    <col min="13069" max="13069" width="13.7109375" customWidth="1"/>
    <col min="13313" max="13313" width="54.7109375" customWidth="1"/>
    <col min="13314" max="13316" width="10" customWidth="1"/>
    <col min="13317" max="13317" width="10.7109375" customWidth="1"/>
    <col min="13318" max="13319" width="13.7109375" customWidth="1"/>
    <col min="13320" max="13321" width="10" customWidth="1"/>
    <col min="13322" max="13323" width="10.7109375" customWidth="1"/>
    <col min="13324" max="13324" width="13.140625" customWidth="1"/>
    <col min="13325" max="13325" width="13.7109375" customWidth="1"/>
    <col min="13569" max="13569" width="54.7109375" customWidth="1"/>
    <col min="13570" max="13572" width="10" customWidth="1"/>
    <col min="13573" max="13573" width="10.7109375" customWidth="1"/>
    <col min="13574" max="13575" width="13.7109375" customWidth="1"/>
    <col min="13576" max="13577" width="10" customWidth="1"/>
    <col min="13578" max="13579" width="10.7109375" customWidth="1"/>
    <col min="13580" max="13580" width="13.140625" customWidth="1"/>
    <col min="13581" max="13581" width="13.7109375" customWidth="1"/>
    <col min="13825" max="13825" width="54.7109375" customWidth="1"/>
    <col min="13826" max="13828" width="10" customWidth="1"/>
    <col min="13829" max="13829" width="10.7109375" customWidth="1"/>
    <col min="13830" max="13831" width="13.7109375" customWidth="1"/>
    <col min="13832" max="13833" width="10" customWidth="1"/>
    <col min="13834" max="13835" width="10.7109375" customWidth="1"/>
    <col min="13836" max="13836" width="13.140625" customWidth="1"/>
    <col min="13837" max="13837" width="13.7109375" customWidth="1"/>
    <col min="14081" max="14081" width="54.7109375" customWidth="1"/>
    <col min="14082" max="14084" width="10" customWidth="1"/>
    <col min="14085" max="14085" width="10.7109375" customWidth="1"/>
    <col min="14086" max="14087" width="13.7109375" customWidth="1"/>
    <col min="14088" max="14089" width="10" customWidth="1"/>
    <col min="14090" max="14091" width="10.7109375" customWidth="1"/>
    <col min="14092" max="14092" width="13.140625" customWidth="1"/>
    <col min="14093" max="14093" width="13.7109375" customWidth="1"/>
    <col min="14337" max="14337" width="54.7109375" customWidth="1"/>
    <col min="14338" max="14340" width="10" customWidth="1"/>
    <col min="14341" max="14341" width="10.7109375" customWidth="1"/>
    <col min="14342" max="14343" width="13.7109375" customWidth="1"/>
    <col min="14344" max="14345" width="10" customWidth="1"/>
    <col min="14346" max="14347" width="10.7109375" customWidth="1"/>
    <col min="14348" max="14348" width="13.140625" customWidth="1"/>
    <col min="14349" max="14349" width="13.7109375" customWidth="1"/>
    <col min="14593" max="14593" width="54.7109375" customWidth="1"/>
    <col min="14594" max="14596" width="10" customWidth="1"/>
    <col min="14597" max="14597" width="10.7109375" customWidth="1"/>
    <col min="14598" max="14599" width="13.7109375" customWidth="1"/>
    <col min="14600" max="14601" width="10" customWidth="1"/>
    <col min="14602" max="14603" width="10.7109375" customWidth="1"/>
    <col min="14604" max="14604" width="13.140625" customWidth="1"/>
    <col min="14605" max="14605" width="13.7109375" customWidth="1"/>
    <col min="14849" max="14849" width="54.7109375" customWidth="1"/>
    <col min="14850" max="14852" width="10" customWidth="1"/>
    <col min="14853" max="14853" width="10.7109375" customWidth="1"/>
    <col min="14854" max="14855" width="13.7109375" customWidth="1"/>
    <col min="14856" max="14857" width="10" customWidth="1"/>
    <col min="14858" max="14859" width="10.7109375" customWidth="1"/>
    <col min="14860" max="14860" width="13.140625" customWidth="1"/>
    <col min="14861" max="14861" width="13.7109375" customWidth="1"/>
    <col min="15105" max="15105" width="54.7109375" customWidth="1"/>
    <col min="15106" max="15108" width="10" customWidth="1"/>
    <col min="15109" max="15109" width="10.7109375" customWidth="1"/>
    <col min="15110" max="15111" width="13.7109375" customWidth="1"/>
    <col min="15112" max="15113" width="10" customWidth="1"/>
    <col min="15114" max="15115" width="10.7109375" customWidth="1"/>
    <col min="15116" max="15116" width="13.140625" customWidth="1"/>
    <col min="15117" max="15117" width="13.7109375" customWidth="1"/>
    <col min="15361" max="15361" width="54.7109375" customWidth="1"/>
    <col min="15362" max="15364" width="10" customWidth="1"/>
    <col min="15365" max="15365" width="10.7109375" customWidth="1"/>
    <col min="15366" max="15367" width="13.7109375" customWidth="1"/>
    <col min="15368" max="15369" width="10" customWidth="1"/>
    <col min="15370" max="15371" width="10.7109375" customWidth="1"/>
    <col min="15372" max="15372" width="13.140625" customWidth="1"/>
    <col min="15373" max="15373" width="13.7109375" customWidth="1"/>
    <col min="15617" max="15617" width="54.7109375" customWidth="1"/>
    <col min="15618" max="15620" width="10" customWidth="1"/>
    <col min="15621" max="15621" width="10.7109375" customWidth="1"/>
    <col min="15622" max="15623" width="13.7109375" customWidth="1"/>
    <col min="15624" max="15625" width="10" customWidth="1"/>
    <col min="15626" max="15627" width="10.7109375" customWidth="1"/>
    <col min="15628" max="15628" width="13.140625" customWidth="1"/>
    <col min="15629" max="15629" width="13.7109375" customWidth="1"/>
    <col min="15873" max="15873" width="54.7109375" customWidth="1"/>
    <col min="15874" max="15876" width="10" customWidth="1"/>
    <col min="15877" max="15877" width="10.7109375" customWidth="1"/>
    <col min="15878" max="15879" width="13.7109375" customWidth="1"/>
    <col min="15880" max="15881" width="10" customWidth="1"/>
    <col min="15882" max="15883" width="10.7109375" customWidth="1"/>
    <col min="15884" max="15884" width="13.140625" customWidth="1"/>
    <col min="15885" max="15885" width="13.7109375" customWidth="1"/>
    <col min="16129" max="16129" width="54.7109375" customWidth="1"/>
    <col min="16130" max="16132" width="10" customWidth="1"/>
    <col min="16133" max="16133" width="10.7109375" customWidth="1"/>
    <col min="16134" max="16135" width="13.7109375" customWidth="1"/>
    <col min="16136" max="16137" width="10" customWidth="1"/>
    <col min="16138" max="16139" width="10.7109375" customWidth="1"/>
    <col min="16140" max="16140" width="13.140625" customWidth="1"/>
    <col min="16141" max="16141" width="13.7109375" customWidth="1"/>
  </cols>
  <sheetData>
    <row r="1" spans="1:13" ht="18.75" customHeight="1" x14ac:dyDescent="0.3">
      <c r="M1" s="115" t="s">
        <v>11</v>
      </c>
    </row>
    <row r="2" spans="1:13" ht="34.5" customHeight="1" x14ac:dyDescent="0.3">
      <c r="A2" s="339" t="s">
        <v>83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3" ht="24.75" customHeight="1" x14ac:dyDescent="0.3">
      <c r="A3" s="116"/>
    </row>
    <row r="4" spans="1:13" ht="40.5" customHeight="1" x14ac:dyDescent="0.3">
      <c r="A4" s="340" t="s">
        <v>234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</row>
    <row r="5" spans="1:13" ht="18.75" customHeight="1" x14ac:dyDescent="0.25">
      <c r="A5" s="348" t="s">
        <v>109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ht="28.5" customHeight="1" x14ac:dyDescent="0.3">
      <c r="A6" s="94" t="s">
        <v>110</v>
      </c>
      <c r="B6" s="117"/>
      <c r="C6" s="117"/>
      <c r="D6" s="117"/>
      <c r="E6" s="117"/>
      <c r="F6" s="117"/>
      <c r="G6" s="117"/>
    </row>
    <row r="7" spans="1:13" ht="38.25" customHeight="1" x14ac:dyDescent="0.25">
      <c r="A7" s="349" t="s">
        <v>111</v>
      </c>
      <c r="B7" s="350" t="s">
        <v>12</v>
      </c>
      <c r="C7" s="351"/>
      <c r="D7" s="351"/>
      <c r="E7" s="351"/>
      <c r="F7" s="351"/>
      <c r="G7" s="351"/>
      <c r="H7" s="352"/>
      <c r="I7" s="353"/>
      <c r="J7" s="353"/>
      <c r="K7" s="353"/>
      <c r="L7" s="353"/>
      <c r="M7" s="354"/>
    </row>
    <row r="8" spans="1:13" s="17" customFormat="1" ht="146.25" customHeight="1" x14ac:dyDescent="0.25">
      <c r="A8" s="349"/>
      <c r="B8" s="118" t="s">
        <v>14</v>
      </c>
      <c r="C8" s="118" t="s">
        <v>15</v>
      </c>
      <c r="D8" s="119" t="s">
        <v>87</v>
      </c>
      <c r="E8" s="120" t="s">
        <v>112</v>
      </c>
      <c r="F8" s="120" t="s">
        <v>16</v>
      </c>
      <c r="G8" s="120" t="s">
        <v>17</v>
      </c>
      <c r="H8" s="136"/>
      <c r="I8" s="136"/>
      <c r="J8" s="137"/>
      <c r="K8" s="138"/>
      <c r="L8" s="138"/>
      <c r="M8" s="138"/>
    </row>
    <row r="9" spans="1:13" s="124" customFormat="1" ht="62.25" customHeight="1" x14ac:dyDescent="0.2">
      <c r="A9" s="121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3" t="s">
        <v>113</v>
      </c>
      <c r="H9" s="139"/>
      <c r="I9" s="139"/>
      <c r="J9" s="139"/>
      <c r="K9" s="139"/>
      <c r="L9" s="140"/>
      <c r="M9" s="141"/>
    </row>
    <row r="10" spans="1:13" ht="31.5" x14ac:dyDescent="0.25">
      <c r="A10" s="193" t="s">
        <v>24</v>
      </c>
      <c r="B10" s="194">
        <f>SUM(B11:B23)</f>
        <v>267.40999999999997</v>
      </c>
      <c r="C10" s="194">
        <f t="shared" ref="C10:F10" si="0">SUM(C11:C23)</f>
        <v>267.40999999999997</v>
      </c>
      <c r="D10" s="195">
        <f t="shared" si="0"/>
        <v>164.29999999999998</v>
      </c>
      <c r="E10" s="195">
        <f t="shared" si="0"/>
        <v>159.5</v>
      </c>
      <c r="F10" s="196">
        <f t="shared" si="0"/>
        <v>82029300</v>
      </c>
      <c r="G10" s="196">
        <f>F10/E10/12</f>
        <v>42857.523510971783</v>
      </c>
      <c r="H10" s="143"/>
      <c r="I10" s="143"/>
      <c r="J10" s="142"/>
      <c r="K10" s="142"/>
      <c r="L10" s="142"/>
      <c r="M10" s="142"/>
    </row>
    <row r="11" spans="1:13" ht="15.75" x14ac:dyDescent="0.25">
      <c r="A11" s="304" t="s">
        <v>93</v>
      </c>
      <c r="B11" s="198">
        <f>'СОШ 1'!B12</f>
        <v>60.25</v>
      </c>
      <c r="C11" s="198">
        <f>'СОШ 1'!C12</f>
        <v>60.25</v>
      </c>
      <c r="D11" s="199">
        <f>'СОШ 1'!D12</f>
        <v>38.299999999999997</v>
      </c>
      <c r="E11" s="199">
        <f>'СОШ 1'!E12</f>
        <v>38.299999999999997</v>
      </c>
      <c r="F11" s="200">
        <f>'СОШ 1'!F12</f>
        <v>19005900</v>
      </c>
      <c r="G11" s="196">
        <f t="shared" ref="G11:G40" si="1">F11/E11/12</f>
        <v>41353.133159268931</v>
      </c>
      <c r="H11" s="143"/>
      <c r="I11" s="143"/>
      <c r="J11" s="142"/>
      <c r="K11" s="142"/>
      <c r="L11" s="142"/>
      <c r="M11" s="142"/>
    </row>
    <row r="12" spans="1:13" ht="30" x14ac:dyDescent="0.25">
      <c r="A12" s="305" t="s">
        <v>184</v>
      </c>
      <c r="B12" s="198">
        <f>'СОШ 2'!B12</f>
        <v>32.130000000000003</v>
      </c>
      <c r="C12" s="198">
        <f>'СОШ 2'!C12</f>
        <v>32.130000000000003</v>
      </c>
      <c r="D12" s="199">
        <f>'СОШ 2'!D12</f>
        <v>15.5</v>
      </c>
      <c r="E12" s="199">
        <f>'СОШ 2'!E12</f>
        <v>14.2</v>
      </c>
      <c r="F12" s="200">
        <f>'СОШ 2'!F12</f>
        <v>7894800</v>
      </c>
      <c r="G12" s="196">
        <f t="shared" si="1"/>
        <v>46330.985915492958</v>
      </c>
      <c r="H12" s="143"/>
      <c r="I12" s="143"/>
      <c r="J12" s="142"/>
      <c r="K12" s="142"/>
      <c r="L12" s="142"/>
      <c r="M12" s="142"/>
    </row>
    <row r="13" spans="1:13" ht="15.75" x14ac:dyDescent="0.25">
      <c r="A13" s="304" t="s">
        <v>94</v>
      </c>
      <c r="B13" s="198">
        <f>Ден!B12</f>
        <v>19.27</v>
      </c>
      <c r="C13" s="198">
        <f>Ден!C12</f>
        <v>19.27</v>
      </c>
      <c r="D13" s="199">
        <f>Ден!D12</f>
        <v>14.3</v>
      </c>
      <c r="E13" s="199">
        <f>Ден!E12</f>
        <v>14.3</v>
      </c>
      <c r="F13" s="200">
        <f>Ден!F12</f>
        <v>6872500</v>
      </c>
      <c r="G13" s="196">
        <f t="shared" si="1"/>
        <v>40049.533799533798</v>
      </c>
      <c r="H13" s="143"/>
      <c r="I13" s="143"/>
      <c r="J13" s="142"/>
      <c r="K13" s="142"/>
      <c r="L13" s="142"/>
      <c r="M13" s="142"/>
    </row>
    <row r="14" spans="1:13" ht="30" x14ac:dyDescent="0.25">
      <c r="A14" s="305" t="s">
        <v>185</v>
      </c>
      <c r="B14" s="198">
        <f>Ст.Шен!B12</f>
        <v>17.09</v>
      </c>
      <c r="C14" s="198">
        <f>Ст.Шен!C12</f>
        <v>17.09</v>
      </c>
      <c r="D14" s="199">
        <f>Ст.Шен!D12</f>
        <v>10</v>
      </c>
      <c r="E14" s="199">
        <f>Ст.Шен!E12</f>
        <v>10</v>
      </c>
      <c r="F14" s="200">
        <f>Ст.Шен!F12</f>
        <v>5793900</v>
      </c>
      <c r="G14" s="196">
        <f t="shared" si="1"/>
        <v>48282.5</v>
      </c>
      <c r="H14" s="143"/>
      <c r="I14" s="143"/>
      <c r="J14" s="142"/>
      <c r="K14" s="142"/>
      <c r="L14" s="142"/>
      <c r="M14" s="142"/>
    </row>
    <row r="15" spans="1:13" ht="15.75" x14ac:dyDescent="0.25">
      <c r="A15" s="304" t="s">
        <v>95</v>
      </c>
      <c r="B15" s="198">
        <f>Чет!B12</f>
        <v>18.97</v>
      </c>
      <c r="C15" s="198">
        <f>Чет!C12</f>
        <v>18.97</v>
      </c>
      <c r="D15" s="199">
        <f>Чет!D12</f>
        <v>11.3</v>
      </c>
      <c r="E15" s="199">
        <f>Чет!E12</f>
        <v>11.3</v>
      </c>
      <c r="F15" s="200">
        <f>Чет!F12</f>
        <v>5870000</v>
      </c>
      <c r="G15" s="196">
        <f t="shared" si="1"/>
        <v>43289.085545722708</v>
      </c>
      <c r="H15" s="143"/>
      <c r="I15" s="143"/>
      <c r="J15" s="142"/>
      <c r="K15" s="142"/>
      <c r="L15" s="142"/>
      <c r="M15" s="142"/>
    </row>
    <row r="16" spans="1:13" ht="15.75" x14ac:dyDescent="0.25">
      <c r="A16" s="304" t="s">
        <v>96</v>
      </c>
      <c r="B16" s="198">
        <f>Акс!B12</f>
        <v>8.5</v>
      </c>
      <c r="C16" s="198">
        <f>Акс!C12</f>
        <v>8.5</v>
      </c>
      <c r="D16" s="199">
        <f>Акс!D12</f>
        <v>6.3</v>
      </c>
      <c r="E16" s="199">
        <f>Акс!E12</f>
        <v>6.3</v>
      </c>
      <c r="F16" s="200">
        <f>Акс!F12</f>
        <v>3082500</v>
      </c>
      <c r="G16" s="196">
        <f t="shared" si="1"/>
        <v>40773.809523809527</v>
      </c>
      <c r="H16" s="143"/>
      <c r="I16" s="143"/>
      <c r="J16" s="142"/>
      <c r="K16" s="142"/>
      <c r="L16" s="142"/>
      <c r="M16" s="142"/>
    </row>
    <row r="17" spans="1:13" ht="15.75" x14ac:dyDescent="0.25">
      <c r="A17" s="304" t="s">
        <v>97</v>
      </c>
      <c r="B17" s="198">
        <f>Арт!B12</f>
        <v>14.66</v>
      </c>
      <c r="C17" s="198">
        <f>Арт!C12</f>
        <v>14.66</v>
      </c>
      <c r="D17" s="199">
        <f>Арт!D12</f>
        <v>9.1999999999999993</v>
      </c>
      <c r="E17" s="199">
        <f>Арт!E12</f>
        <v>8.6999999999999993</v>
      </c>
      <c r="F17" s="200">
        <f>Арт!F12</f>
        <v>4374100</v>
      </c>
      <c r="G17" s="196">
        <f t="shared" si="1"/>
        <v>41897.509578544064</v>
      </c>
      <c r="H17" s="143"/>
      <c r="I17" s="143"/>
      <c r="J17" s="142"/>
      <c r="K17" s="142"/>
      <c r="L17" s="142"/>
      <c r="M17" s="142"/>
    </row>
    <row r="18" spans="1:13" ht="15.75" x14ac:dyDescent="0.25">
      <c r="A18" s="304" t="s">
        <v>98</v>
      </c>
      <c r="B18" s="198">
        <f>Баг!B12</f>
        <v>13.06</v>
      </c>
      <c r="C18" s="198">
        <f>Баг!C12</f>
        <v>13.06</v>
      </c>
      <c r="D18" s="199">
        <f>Баг!D12</f>
        <v>8.6999999999999993</v>
      </c>
      <c r="E18" s="199">
        <f>Баг!E12</f>
        <v>8.6999999999999993</v>
      </c>
      <c r="F18" s="200">
        <f>Баг!F12</f>
        <v>4128900</v>
      </c>
      <c r="G18" s="196">
        <f t="shared" si="1"/>
        <v>39548.850574712647</v>
      </c>
      <c r="H18" s="143"/>
      <c r="I18" s="143"/>
      <c r="J18" s="142"/>
      <c r="K18" s="142"/>
      <c r="L18" s="142"/>
      <c r="M18" s="142"/>
    </row>
    <row r="19" spans="1:13" ht="15.75" x14ac:dyDescent="0.25">
      <c r="A19" s="304" t="s">
        <v>99</v>
      </c>
      <c r="B19" s="198">
        <f>Бал!B12</f>
        <v>17.45</v>
      </c>
      <c r="C19" s="198">
        <f>Бал!C12</f>
        <v>17.45</v>
      </c>
      <c r="D19" s="199">
        <f>Бал!D12</f>
        <v>8</v>
      </c>
      <c r="E19" s="199">
        <f>Бал!E12</f>
        <v>7.8</v>
      </c>
      <c r="F19" s="200">
        <f>Бал!F12</f>
        <v>4212000</v>
      </c>
      <c r="G19" s="196">
        <f t="shared" si="1"/>
        <v>45000</v>
      </c>
      <c r="H19" s="143"/>
      <c r="I19" s="143"/>
      <c r="J19" s="142"/>
      <c r="K19" s="142"/>
      <c r="L19" s="142"/>
      <c r="M19" s="142"/>
    </row>
    <row r="20" spans="1:13" ht="30" x14ac:dyDescent="0.25">
      <c r="A20" s="305" t="s">
        <v>186</v>
      </c>
      <c r="B20" s="201">
        <f>Кам!B12</f>
        <v>17.14</v>
      </c>
      <c r="C20" s="201">
        <f>Кам!C12</f>
        <v>17.14</v>
      </c>
      <c r="D20" s="202">
        <f>Кам!D12</f>
        <v>11.7</v>
      </c>
      <c r="E20" s="202">
        <f>Кам!E12</f>
        <v>11.7</v>
      </c>
      <c r="F20" s="203">
        <f>Кам!F12</f>
        <v>5312100</v>
      </c>
      <c r="G20" s="196">
        <f t="shared" si="1"/>
        <v>37835.470085470086</v>
      </c>
      <c r="H20" s="143"/>
      <c r="I20" s="143"/>
      <c r="J20" s="142"/>
      <c r="K20" s="142"/>
      <c r="L20" s="142"/>
      <c r="M20" s="142"/>
    </row>
    <row r="21" spans="1:13" ht="15.75" x14ac:dyDescent="0.25">
      <c r="A21" s="304" t="s">
        <v>100</v>
      </c>
      <c r="B21" s="198">
        <f>Ром!B12</f>
        <v>18.5</v>
      </c>
      <c r="C21" s="198">
        <f>Ром!C12</f>
        <v>18.5</v>
      </c>
      <c r="D21" s="199">
        <f>Ром!D12</f>
        <v>9.1</v>
      </c>
      <c r="E21" s="199">
        <f>Ром!E12</f>
        <v>8.4</v>
      </c>
      <c r="F21" s="200">
        <f>Ром!F12</f>
        <v>5126300</v>
      </c>
      <c r="G21" s="196">
        <f t="shared" si="1"/>
        <v>50856.150793650791</v>
      </c>
      <c r="H21" s="143"/>
      <c r="I21" s="143"/>
      <c r="J21" s="142"/>
      <c r="K21" s="142"/>
      <c r="L21" s="142"/>
      <c r="M21" s="142"/>
    </row>
    <row r="22" spans="1:13" ht="15.75" x14ac:dyDescent="0.25">
      <c r="A22" s="304" t="s">
        <v>101</v>
      </c>
      <c r="B22" s="198">
        <f>Сал!B12</f>
        <v>23.5</v>
      </c>
      <c r="C22" s="198">
        <f>Сал!C12</f>
        <v>23.5</v>
      </c>
      <c r="D22" s="199">
        <f>Сал!D12</f>
        <v>17.3</v>
      </c>
      <c r="E22" s="199">
        <f>Сал!E12</f>
        <v>15.5</v>
      </c>
      <c r="F22" s="200">
        <f>Сал!F12</f>
        <v>8264900</v>
      </c>
      <c r="G22" s="196">
        <f t="shared" si="1"/>
        <v>44434.946236559139</v>
      </c>
      <c r="H22" s="143"/>
      <c r="I22" s="143"/>
      <c r="J22" s="142"/>
      <c r="K22" s="142"/>
      <c r="L22" s="142"/>
      <c r="M22" s="142"/>
    </row>
    <row r="23" spans="1:13" ht="30" x14ac:dyDescent="0.25">
      <c r="A23" s="303" t="s">
        <v>231</v>
      </c>
      <c r="B23" s="198">
        <f>Ст.Сурк!B12</f>
        <v>6.89</v>
      </c>
      <c r="C23" s="198">
        <f>Ст.Сурк!C12</f>
        <v>6.89</v>
      </c>
      <c r="D23" s="199">
        <f>Ст.Сурк!D12</f>
        <v>4.5999999999999996</v>
      </c>
      <c r="E23" s="199">
        <f>Ст.Сурк!E12</f>
        <v>4.3</v>
      </c>
      <c r="F23" s="200">
        <f>Ст.Сурк!F12</f>
        <v>2091400</v>
      </c>
      <c r="G23" s="196">
        <f t="shared" si="1"/>
        <v>40531.007751937985</v>
      </c>
      <c r="H23" s="143"/>
      <c r="I23" s="143"/>
      <c r="J23" s="142"/>
      <c r="K23" s="142"/>
      <c r="L23" s="142"/>
      <c r="M23" s="142"/>
    </row>
    <row r="24" spans="1:13" ht="31.5" x14ac:dyDescent="0.25">
      <c r="A24" s="193" t="s">
        <v>25</v>
      </c>
      <c r="B24" s="194">
        <f>SUM(B25:B37)</f>
        <v>50.3</v>
      </c>
      <c r="C24" s="194">
        <f>SUM(C25:C37)</f>
        <v>50.3</v>
      </c>
      <c r="D24" s="195">
        <f>SUM(D25:D37)</f>
        <v>46.4</v>
      </c>
      <c r="E24" s="195">
        <f>SUM(E25:E37)</f>
        <v>46.099999999999994</v>
      </c>
      <c r="F24" s="204">
        <f>SUM(F25:F37)</f>
        <v>20814500</v>
      </c>
      <c r="G24" s="196">
        <f t="shared" si="1"/>
        <v>37625.63268257412</v>
      </c>
      <c r="H24" s="143"/>
      <c r="I24" s="143"/>
      <c r="J24" s="142"/>
      <c r="K24" s="142"/>
      <c r="L24" s="142"/>
      <c r="M24" s="142"/>
    </row>
    <row r="25" spans="1:13" ht="15.75" x14ac:dyDescent="0.25">
      <c r="A25" s="304"/>
      <c r="B25" s="198"/>
      <c r="C25" s="198"/>
      <c r="D25" s="199"/>
      <c r="E25" s="205"/>
      <c r="F25" s="206"/>
      <c r="G25" s="196"/>
      <c r="H25" s="143"/>
      <c r="I25" s="143"/>
      <c r="J25" s="142"/>
      <c r="K25" s="142"/>
      <c r="L25" s="142"/>
      <c r="M25" s="142"/>
    </row>
    <row r="26" spans="1:13" ht="30" x14ac:dyDescent="0.25">
      <c r="A26" s="305" t="s">
        <v>184</v>
      </c>
      <c r="B26" s="198">
        <f>'СОШ 2'!B13</f>
        <v>32.15</v>
      </c>
      <c r="C26" s="198">
        <f>'СОШ 2'!C13</f>
        <v>32.15</v>
      </c>
      <c r="D26" s="199">
        <f>'СОШ 2'!D13</f>
        <v>30.7</v>
      </c>
      <c r="E26" s="199">
        <f>'СОШ 2'!E13</f>
        <v>30.4</v>
      </c>
      <c r="F26" s="200">
        <f>'СОШ 2'!F13</f>
        <v>14947300</v>
      </c>
      <c r="G26" s="196">
        <f t="shared" si="1"/>
        <v>40973.958333333336</v>
      </c>
      <c r="H26" s="143"/>
      <c r="I26" s="143"/>
      <c r="J26" s="142"/>
      <c r="K26" s="142"/>
      <c r="L26" s="142"/>
      <c r="M26" s="142"/>
    </row>
    <row r="27" spans="1:13" ht="15.75" x14ac:dyDescent="0.25">
      <c r="A27" s="304" t="s">
        <v>94</v>
      </c>
      <c r="B27" s="198">
        <f>Ден!B13</f>
        <v>2.75</v>
      </c>
      <c r="C27" s="198">
        <f>Ден!C13</f>
        <v>2.75</v>
      </c>
      <c r="D27" s="199">
        <f>Ден!D13</f>
        <v>2</v>
      </c>
      <c r="E27" s="199">
        <f>Ден!E13</f>
        <v>2</v>
      </c>
      <c r="F27" s="200">
        <f>Ден!F13</f>
        <v>747900</v>
      </c>
      <c r="G27" s="196">
        <f t="shared" si="1"/>
        <v>31162.5</v>
      </c>
      <c r="H27" s="143"/>
      <c r="I27" s="143"/>
      <c r="J27" s="142"/>
      <c r="K27" s="142"/>
      <c r="L27" s="142"/>
      <c r="M27" s="142"/>
    </row>
    <row r="28" spans="1:13" ht="30" x14ac:dyDescent="0.25">
      <c r="A28" s="305" t="s">
        <v>185</v>
      </c>
      <c r="B28" s="198">
        <f>Ст.Шен!B13</f>
        <v>1.65</v>
      </c>
      <c r="C28" s="198">
        <f>Ст.Шен!C13</f>
        <v>1.65</v>
      </c>
      <c r="D28" s="199">
        <f>Ст.Шен!D13</f>
        <v>1.8</v>
      </c>
      <c r="E28" s="199">
        <f>Ст.Шен!E13</f>
        <v>1.8</v>
      </c>
      <c r="F28" s="200">
        <f>Ст.Шен!F13</f>
        <v>656100</v>
      </c>
      <c r="G28" s="196">
        <f t="shared" si="1"/>
        <v>30375</v>
      </c>
      <c r="H28" s="143"/>
      <c r="I28" s="143"/>
      <c r="J28" s="142"/>
      <c r="K28" s="142"/>
      <c r="L28" s="142"/>
      <c r="M28" s="142"/>
    </row>
    <row r="29" spans="1:13" ht="15.75" x14ac:dyDescent="0.25">
      <c r="A29" s="304" t="s">
        <v>95</v>
      </c>
      <c r="B29" s="198">
        <f>Чет!B13</f>
        <v>2</v>
      </c>
      <c r="C29" s="198">
        <f>Чет!C13</f>
        <v>2</v>
      </c>
      <c r="D29" s="199">
        <f>Чет!D13</f>
        <v>2</v>
      </c>
      <c r="E29" s="199">
        <f>Чет!E13</f>
        <v>2</v>
      </c>
      <c r="F29" s="200">
        <f>Чет!F13</f>
        <v>703000</v>
      </c>
      <c r="G29" s="196">
        <f t="shared" si="1"/>
        <v>29291.666666666668</v>
      </c>
      <c r="H29" s="143"/>
      <c r="I29" s="143"/>
      <c r="J29" s="142"/>
      <c r="K29" s="142"/>
      <c r="L29" s="142"/>
      <c r="M29" s="142"/>
    </row>
    <row r="30" spans="1:13" ht="15.75" x14ac:dyDescent="0.25">
      <c r="A30" s="304" t="s">
        <v>96</v>
      </c>
      <c r="B30" s="198">
        <f>Акс!B13</f>
        <v>0.75</v>
      </c>
      <c r="C30" s="198">
        <f>Акс!C13</f>
        <v>0.75</v>
      </c>
      <c r="D30" s="199">
        <f>Акс!D13</f>
        <v>1</v>
      </c>
      <c r="E30" s="199">
        <f>Акс!E13</f>
        <v>1</v>
      </c>
      <c r="F30" s="200">
        <f>Акс!F13</f>
        <v>282900</v>
      </c>
      <c r="G30" s="196">
        <f t="shared" si="1"/>
        <v>23575</v>
      </c>
      <c r="H30" s="143"/>
      <c r="I30" s="143"/>
      <c r="J30" s="142"/>
      <c r="K30" s="142"/>
      <c r="L30" s="142"/>
      <c r="M30" s="142"/>
    </row>
    <row r="31" spans="1:13" ht="15.75" x14ac:dyDescent="0.25">
      <c r="A31" s="304" t="s">
        <v>97</v>
      </c>
      <c r="B31" s="198">
        <f>Арт!B13</f>
        <v>1</v>
      </c>
      <c r="C31" s="198">
        <f>Арт!C13</f>
        <v>1</v>
      </c>
      <c r="D31" s="199">
        <f>Арт!D13</f>
        <v>1</v>
      </c>
      <c r="E31" s="199">
        <f>Арт!E13</f>
        <v>1</v>
      </c>
      <c r="F31" s="200">
        <f>Арт!F13</f>
        <v>349000</v>
      </c>
      <c r="G31" s="196">
        <f t="shared" si="1"/>
        <v>29083.333333333332</v>
      </c>
      <c r="H31" s="143"/>
      <c r="I31" s="143"/>
      <c r="J31" s="142"/>
      <c r="K31" s="142"/>
      <c r="L31" s="142"/>
      <c r="M31" s="142"/>
    </row>
    <row r="32" spans="1:13" ht="15.75" x14ac:dyDescent="0.25">
      <c r="A32" s="304" t="s">
        <v>98</v>
      </c>
      <c r="B32" s="198">
        <f>Баг!B13</f>
        <v>1.5</v>
      </c>
      <c r="C32" s="198">
        <f>Баг!C13</f>
        <v>1.5</v>
      </c>
      <c r="D32" s="199">
        <f>Баг!D13</f>
        <v>0.9</v>
      </c>
      <c r="E32" s="199">
        <f>Баг!E13</f>
        <v>0.9</v>
      </c>
      <c r="F32" s="200">
        <f>Баг!F13</f>
        <v>407700</v>
      </c>
      <c r="G32" s="196">
        <f t="shared" si="1"/>
        <v>37750</v>
      </c>
      <c r="H32" s="143"/>
      <c r="I32" s="143"/>
      <c r="J32" s="142"/>
      <c r="K32" s="142"/>
      <c r="L32" s="142"/>
      <c r="M32" s="142"/>
    </row>
    <row r="33" spans="1:13" ht="15.75" x14ac:dyDescent="0.25">
      <c r="A33" s="304" t="s">
        <v>99</v>
      </c>
      <c r="B33" s="198">
        <f>Бал!B13</f>
        <v>1</v>
      </c>
      <c r="C33" s="198">
        <f>Бал!C13</f>
        <v>1</v>
      </c>
      <c r="D33" s="199">
        <f>Бал!D13</f>
        <v>1</v>
      </c>
      <c r="E33" s="199">
        <f>Бал!E13</f>
        <v>1</v>
      </c>
      <c r="F33" s="200">
        <f>Бал!F13</f>
        <v>357100</v>
      </c>
      <c r="G33" s="196">
        <f t="shared" si="1"/>
        <v>29758.333333333332</v>
      </c>
      <c r="H33" s="143"/>
      <c r="I33" s="143"/>
      <c r="J33" s="142"/>
      <c r="K33" s="142"/>
      <c r="L33" s="142"/>
      <c r="M33" s="142"/>
    </row>
    <row r="34" spans="1:13" ht="30" x14ac:dyDescent="0.25">
      <c r="A34" s="305" t="s">
        <v>186</v>
      </c>
      <c r="B34" s="201">
        <f>Кам!B13</f>
        <v>1.5</v>
      </c>
      <c r="C34" s="201">
        <f>Кам!C13</f>
        <v>1.5</v>
      </c>
      <c r="D34" s="202">
        <f>Кам!D13</f>
        <v>1.7</v>
      </c>
      <c r="E34" s="202">
        <f>Кам!E13</f>
        <v>1.7</v>
      </c>
      <c r="F34" s="203">
        <f>Кам!F13</f>
        <v>566100</v>
      </c>
      <c r="G34" s="196">
        <f t="shared" si="1"/>
        <v>27750</v>
      </c>
      <c r="H34" s="143"/>
      <c r="I34" s="143"/>
      <c r="J34" s="142"/>
      <c r="K34" s="142"/>
      <c r="L34" s="142"/>
      <c r="M34" s="142"/>
    </row>
    <row r="35" spans="1:13" ht="15.75" x14ac:dyDescent="0.25">
      <c r="A35" s="304" t="s">
        <v>100</v>
      </c>
      <c r="B35" s="198">
        <f>Ром!B13</f>
        <v>3</v>
      </c>
      <c r="C35" s="198">
        <f>Ром!C13</f>
        <v>3</v>
      </c>
      <c r="D35" s="199">
        <f>Ром!D13</f>
        <v>2</v>
      </c>
      <c r="E35" s="199">
        <f>Ром!E13</f>
        <v>2</v>
      </c>
      <c r="F35" s="200">
        <f>Ром!F13</f>
        <v>1010500</v>
      </c>
      <c r="G35" s="196">
        <f t="shared" si="1"/>
        <v>42104.166666666664</v>
      </c>
      <c r="H35" s="143"/>
      <c r="I35" s="143"/>
      <c r="J35" s="142"/>
      <c r="K35" s="142"/>
      <c r="L35" s="142"/>
      <c r="M35" s="142"/>
    </row>
    <row r="36" spans="1:13" ht="15.75" x14ac:dyDescent="0.25">
      <c r="A36" s="304" t="s">
        <v>101</v>
      </c>
      <c r="B36" s="198">
        <f>Сал!B13</f>
        <v>2.5</v>
      </c>
      <c r="C36" s="198">
        <f>Сал!C13</f>
        <v>2.5</v>
      </c>
      <c r="D36" s="199">
        <f>Сал!D13</f>
        <v>2.2999999999999998</v>
      </c>
      <c r="E36" s="199">
        <f>Сал!E13</f>
        <v>2.2999999999999998</v>
      </c>
      <c r="F36" s="200">
        <f>Сал!F13</f>
        <v>786900</v>
      </c>
      <c r="G36" s="196">
        <f t="shared" si="1"/>
        <v>28510.869565217392</v>
      </c>
      <c r="H36" s="143"/>
      <c r="I36" s="143"/>
      <c r="J36" s="142"/>
      <c r="K36" s="142"/>
      <c r="L36" s="142"/>
      <c r="M36" s="142"/>
    </row>
    <row r="37" spans="1:13" ht="30" x14ac:dyDescent="0.25">
      <c r="A37" s="303" t="s">
        <v>231</v>
      </c>
      <c r="B37" s="198">
        <f>Ст.Сурк!B13</f>
        <v>0.5</v>
      </c>
      <c r="C37" s="198">
        <f>Ст.Сурк!C13</f>
        <v>0.5</v>
      </c>
      <c r="D37" s="199">
        <f>Ст.Сурк!D13</f>
        <v>0</v>
      </c>
      <c r="E37" s="199">
        <f>Ст.Сурк!E13</f>
        <v>0</v>
      </c>
      <c r="F37" s="200">
        <f>Ст.Сурк!F13</f>
        <v>0</v>
      </c>
      <c r="G37" s="196" t="e">
        <f t="shared" si="1"/>
        <v>#DIV/0!</v>
      </c>
      <c r="H37" s="143"/>
      <c r="I37" s="143"/>
      <c r="J37" s="142"/>
      <c r="K37" s="142"/>
      <c r="L37" s="142"/>
      <c r="M37" s="142"/>
    </row>
    <row r="38" spans="1:13" ht="31.5" x14ac:dyDescent="0.25">
      <c r="A38" s="193" t="s">
        <v>26</v>
      </c>
      <c r="B38" s="194">
        <f>B40+B39</f>
        <v>65.39</v>
      </c>
      <c r="C38" s="194">
        <f>C40+C39</f>
        <v>65.39</v>
      </c>
      <c r="D38" s="195">
        <f>D40+D39</f>
        <v>38.9</v>
      </c>
      <c r="E38" s="195">
        <f>E40+E39</f>
        <v>23.7</v>
      </c>
      <c r="F38" s="204">
        <f>F40+F39</f>
        <v>16027400</v>
      </c>
      <c r="G38" s="196">
        <f t="shared" si="1"/>
        <v>56355.133614627288</v>
      </c>
      <c r="H38" s="143"/>
      <c r="I38" s="143"/>
      <c r="J38" s="142"/>
      <c r="K38" s="142"/>
      <c r="L38" s="142"/>
      <c r="M38" s="142"/>
    </row>
    <row r="39" spans="1:13" ht="15.75" x14ac:dyDescent="0.25">
      <c r="A39" s="197" t="s">
        <v>93</v>
      </c>
      <c r="B39" s="198">
        <f>'СОШ 1'!B14</f>
        <v>56.89</v>
      </c>
      <c r="C39" s="198">
        <f>'СОШ 1'!C14</f>
        <v>56.89</v>
      </c>
      <c r="D39" s="199">
        <f>'СОШ 1'!D14</f>
        <v>34.799999999999997</v>
      </c>
      <c r="E39" s="199">
        <f>'СОШ 1'!E14</f>
        <v>19.7</v>
      </c>
      <c r="F39" s="200">
        <f>'СОШ 1'!F14</f>
        <v>14701300</v>
      </c>
      <c r="G39" s="196">
        <f t="shared" si="1"/>
        <v>62188.240270727583</v>
      </c>
      <c r="H39" s="143"/>
      <c r="I39" s="143"/>
      <c r="J39" s="142"/>
      <c r="K39" s="142"/>
      <c r="L39" s="142"/>
      <c r="M39" s="142"/>
    </row>
    <row r="40" spans="1:13" ht="15.75" x14ac:dyDescent="0.25">
      <c r="A40" s="207" t="s">
        <v>102</v>
      </c>
      <c r="B40" s="198">
        <f>ППЦ!B14</f>
        <v>8.5</v>
      </c>
      <c r="C40" s="198">
        <f>ППЦ!C14</f>
        <v>8.5</v>
      </c>
      <c r="D40" s="199">
        <f>ППЦ!D14</f>
        <v>4.0999999999999996</v>
      </c>
      <c r="E40" s="199">
        <f>ППЦ!E14</f>
        <v>4</v>
      </c>
      <c r="F40" s="200">
        <f>ППЦ!F14</f>
        <v>1326100</v>
      </c>
      <c r="G40" s="196">
        <f t="shared" si="1"/>
        <v>27627.083333333332</v>
      </c>
      <c r="H40" s="143"/>
      <c r="I40" s="143"/>
      <c r="J40" s="142"/>
      <c r="K40" s="142"/>
      <c r="L40" s="142"/>
      <c r="M40" s="142"/>
    </row>
    <row r="41" spans="1:13" ht="47.25" x14ac:dyDescent="0.25">
      <c r="A41" s="193" t="s">
        <v>114</v>
      </c>
      <c r="B41" s="198"/>
      <c r="C41" s="198"/>
      <c r="D41" s="199"/>
      <c r="E41" s="205"/>
      <c r="F41" s="208"/>
      <c r="G41" s="196"/>
      <c r="H41" s="142"/>
      <c r="I41" s="142"/>
      <c r="J41" s="142"/>
      <c r="K41" s="142"/>
      <c r="L41" s="142"/>
      <c r="M41" s="142"/>
    </row>
    <row r="42" spans="1:13" ht="31.5" x14ac:dyDescent="0.25">
      <c r="A42" s="193" t="s">
        <v>115</v>
      </c>
      <c r="B42" s="198"/>
      <c r="C42" s="198"/>
      <c r="D42" s="199"/>
      <c r="E42" s="205"/>
      <c r="F42" s="208"/>
      <c r="G42" s="196"/>
      <c r="H42" s="142"/>
      <c r="I42" s="142"/>
      <c r="J42" s="142"/>
      <c r="K42" s="142"/>
      <c r="L42" s="142"/>
      <c r="M42" s="142"/>
    </row>
    <row r="43" spans="1:13" ht="15.75" x14ac:dyDescent="0.25">
      <c r="A43" s="193" t="s">
        <v>116</v>
      </c>
      <c r="B43" s="198"/>
      <c r="C43" s="198"/>
      <c r="D43" s="199"/>
      <c r="E43" s="205"/>
      <c r="F43" s="208"/>
      <c r="G43" s="196"/>
      <c r="H43" s="144"/>
      <c r="I43" s="142"/>
      <c r="J43" s="142"/>
      <c r="K43" s="142"/>
      <c r="L43" s="142"/>
      <c r="M43" s="142"/>
    </row>
    <row r="44" spans="1:13" ht="22.5" customHeight="1" x14ac:dyDescent="0.25">
      <c r="A44" s="105" t="s">
        <v>104</v>
      </c>
      <c r="B44" s="106"/>
      <c r="C44" s="107"/>
      <c r="D44" s="107"/>
      <c r="E44" s="336" t="s">
        <v>105</v>
      </c>
      <c r="F44" s="337"/>
    </row>
    <row r="45" spans="1:13" ht="72" customHeight="1" x14ac:dyDescent="0.25">
      <c r="A45" s="338" t="s">
        <v>117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</row>
    <row r="46" spans="1:13" ht="41.25" customHeight="1" x14ac:dyDescent="0.3">
      <c r="A46" s="113" t="s">
        <v>108</v>
      </c>
      <c r="B46" s="126"/>
      <c r="C46" s="126"/>
      <c r="D46" s="126"/>
    </row>
  </sheetData>
  <mergeCells count="8">
    <mergeCell ref="E44:F44"/>
    <mergeCell ref="A45:M45"/>
    <mergeCell ref="A2:K2"/>
    <mergeCell ref="A4:M4"/>
    <mergeCell ref="A5:M5"/>
    <mergeCell ref="A7:A8"/>
    <mergeCell ref="B7:G7"/>
    <mergeCell ref="H7:M7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16" zoomScale="60" zoomScaleNormal="100" workbookViewId="0">
      <selection activeCell="A16" sqref="A1:XFD1048576"/>
    </sheetView>
  </sheetViews>
  <sheetFormatPr defaultColWidth="14.85546875" defaultRowHeight="12" x14ac:dyDescent="0.2"/>
  <cols>
    <col min="1" max="1" width="33.85546875" style="1" customWidth="1"/>
    <col min="2" max="12" width="14.85546875" style="1"/>
    <col min="13" max="13" width="24.140625" style="1" customWidth="1"/>
    <col min="14" max="16" width="14.85546875" style="1"/>
    <col min="17" max="17" width="14.85546875" style="183"/>
    <col min="18" max="16384" width="14.85546875" style="1"/>
  </cols>
  <sheetData>
    <row r="1" spans="1:20" x14ac:dyDescent="0.2">
      <c r="H1" s="2"/>
      <c r="I1" s="2"/>
      <c r="J1" s="2"/>
      <c r="K1" s="3" t="s">
        <v>0</v>
      </c>
    </row>
    <row r="2" spans="1:20" ht="21.75" customHeight="1" x14ac:dyDescent="0.2">
      <c r="A2" s="423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20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29"/>
      <c r="K3" s="424" t="s">
        <v>6</v>
      </c>
    </row>
    <row r="4" spans="1:20" ht="60" x14ac:dyDescent="0.2">
      <c r="A4" s="5">
        <v>12</v>
      </c>
      <c r="B4" s="425"/>
      <c r="C4" s="427"/>
      <c r="D4" s="427"/>
      <c r="E4" s="425"/>
      <c r="F4" s="425"/>
      <c r="G4" s="425"/>
      <c r="H4" s="316" t="s">
        <v>7</v>
      </c>
      <c r="I4" s="316" t="s">
        <v>170</v>
      </c>
      <c r="J4" s="316" t="s">
        <v>8</v>
      </c>
      <c r="K4" s="425"/>
      <c r="M4" s="1" t="s">
        <v>174</v>
      </c>
      <c r="O4" s="6"/>
      <c r="P4" s="6"/>
      <c r="Q4" s="187"/>
    </row>
    <row r="5" spans="1:20" ht="32.25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15" x14ac:dyDescent="0.2">
      <c r="A6" s="9" t="s">
        <v>220</v>
      </c>
      <c r="B6" s="10">
        <v>1</v>
      </c>
      <c r="C6" s="11">
        <v>29.34</v>
      </c>
      <c r="D6" s="11">
        <v>29.34</v>
      </c>
      <c r="E6" s="12">
        <v>24.6</v>
      </c>
      <c r="F6" s="12">
        <v>24.1</v>
      </c>
      <c r="G6" s="13">
        <v>9156600</v>
      </c>
      <c r="H6" s="14">
        <v>6404300</v>
      </c>
      <c r="I6" s="14">
        <v>838541</v>
      </c>
      <c r="J6" s="15">
        <v>1913759</v>
      </c>
      <c r="K6" s="16">
        <v>31662</v>
      </c>
      <c r="L6" s="17"/>
      <c r="M6" s="18">
        <v>20.9</v>
      </c>
      <c r="N6" s="18"/>
      <c r="O6" s="17"/>
      <c r="P6" s="17"/>
      <c r="Q6" s="188"/>
      <c r="R6" s="19"/>
      <c r="S6" s="19"/>
      <c r="T6" s="17"/>
    </row>
    <row r="7" spans="1:20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ht="21.75" customHeight="1" x14ac:dyDescent="0.2">
      <c r="A8" s="423" t="s">
        <v>194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20" x14ac:dyDescent="0.2">
      <c r="A9" s="4" t="s">
        <v>1</v>
      </c>
      <c r="B9" s="430" t="s">
        <v>12</v>
      </c>
      <c r="C9" s="431"/>
      <c r="D9" s="431"/>
      <c r="E9" s="431"/>
      <c r="F9" s="431"/>
      <c r="G9" s="431"/>
      <c r="H9" s="432" t="s">
        <v>13</v>
      </c>
      <c r="I9" s="433"/>
      <c r="J9" s="433"/>
      <c r="K9" s="433"/>
      <c r="L9" s="433"/>
      <c r="M9" s="434"/>
    </row>
    <row r="10" spans="1:20" ht="60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16" t="s">
        <v>18</v>
      </c>
      <c r="K10" s="25" t="s">
        <v>19</v>
      </c>
      <c r="L10" s="25" t="s">
        <v>20</v>
      </c>
      <c r="M10" s="25" t="s">
        <v>21</v>
      </c>
    </row>
    <row r="11" spans="1:20" ht="33" customHeight="1" x14ac:dyDescent="0.2">
      <c r="A11" s="25" t="s">
        <v>220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46.5" customHeight="1" x14ac:dyDescent="0.2">
      <c r="A12" s="30" t="s">
        <v>24</v>
      </c>
      <c r="B12" s="31">
        <v>17.14</v>
      </c>
      <c r="C12" s="31">
        <v>17.14</v>
      </c>
      <c r="D12" s="32">
        <v>11.7</v>
      </c>
      <c r="E12" s="32">
        <v>11.7</v>
      </c>
      <c r="F12" s="33">
        <v>5312100</v>
      </c>
      <c r="G12" s="33">
        <v>37835</v>
      </c>
      <c r="H12" s="34"/>
      <c r="I12" s="34"/>
      <c r="J12" s="34"/>
      <c r="K12" s="34"/>
      <c r="L12" s="34"/>
      <c r="M12" s="34"/>
    </row>
    <row r="13" spans="1:20" ht="38.25" customHeight="1" x14ac:dyDescent="0.2">
      <c r="A13" s="30" t="s">
        <v>25</v>
      </c>
      <c r="B13" s="35">
        <v>1.5</v>
      </c>
      <c r="C13" s="31">
        <v>1.5</v>
      </c>
      <c r="D13" s="36">
        <v>1.7</v>
      </c>
      <c r="E13" s="37">
        <v>1.7</v>
      </c>
      <c r="F13" s="38">
        <v>566100</v>
      </c>
      <c r="G13" s="39">
        <v>27750</v>
      </c>
      <c r="H13" s="40"/>
      <c r="I13" s="40"/>
      <c r="J13" s="41"/>
      <c r="K13" s="41"/>
      <c r="L13" s="41"/>
      <c r="M13" s="41"/>
    </row>
    <row r="14" spans="1:20" ht="50.25" customHeight="1" x14ac:dyDescent="0.2">
      <c r="A14" s="30" t="s">
        <v>26</v>
      </c>
      <c r="B14" s="35">
        <v>0</v>
      </c>
      <c r="C14" s="31">
        <v>0</v>
      </c>
      <c r="D14" s="36">
        <v>0</v>
      </c>
      <c r="E14" s="37">
        <v>0</v>
      </c>
      <c r="F14" s="38">
        <v>0</v>
      </c>
      <c r="G14" s="39" t="e">
        <v>#DIV/0!</v>
      </c>
      <c r="H14" s="40"/>
      <c r="I14" s="40"/>
      <c r="J14" s="41"/>
      <c r="K14" s="41"/>
      <c r="L14" s="41"/>
      <c r="M14" s="41"/>
    </row>
    <row r="15" spans="1:20" ht="15" x14ac:dyDescent="0.25">
      <c r="A15" s="310"/>
      <c r="B15" s="310"/>
      <c r="C15" s="310"/>
      <c r="D15" s="310"/>
      <c r="E15" s="310"/>
      <c r="F15" s="310"/>
      <c r="G15" s="310"/>
      <c r="H15" s="310"/>
      <c r="I15" s="310" t="s">
        <v>27</v>
      </c>
    </row>
    <row r="16" spans="1:20" ht="14.25" x14ac:dyDescent="0.2">
      <c r="A16" s="357" t="s">
        <v>195</v>
      </c>
      <c r="B16" s="356"/>
      <c r="C16" s="356"/>
      <c r="D16" s="356"/>
      <c r="E16" s="356"/>
      <c r="F16" s="356"/>
      <c r="G16" s="356"/>
      <c r="H16" s="356"/>
      <c r="I16" s="356"/>
    </row>
    <row r="17" spans="1:20" ht="15" x14ac:dyDescent="0.25">
      <c r="A17" s="43"/>
      <c r="B17" s="310"/>
      <c r="C17" s="310"/>
      <c r="D17" s="310"/>
      <c r="E17" s="310"/>
      <c r="F17" s="310"/>
      <c r="G17" s="310"/>
      <c r="H17" s="310"/>
      <c r="I17" s="310"/>
    </row>
    <row r="18" spans="1:20" ht="105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60" x14ac:dyDescent="0.2">
      <c r="A19" s="5">
        <v>12</v>
      </c>
      <c r="B19" s="44" t="s">
        <v>196</v>
      </c>
      <c r="C19" s="44" t="s">
        <v>197</v>
      </c>
      <c r="D19" s="44" t="s">
        <v>198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</row>
    <row r="20" spans="1:20" ht="15" x14ac:dyDescent="0.25">
      <c r="A20" s="45" t="s">
        <v>209</v>
      </c>
      <c r="B20" s="46"/>
      <c r="C20" s="47">
        <v>8</v>
      </c>
      <c r="D20" s="48">
        <v>17</v>
      </c>
      <c r="E20" s="48">
        <v>25</v>
      </c>
      <c r="F20" s="47">
        <v>0</v>
      </c>
      <c r="G20" s="49"/>
      <c r="H20" s="50"/>
      <c r="I20" s="50"/>
    </row>
    <row r="22" spans="1:20" ht="1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18.75" x14ac:dyDescent="0.2">
      <c r="A23" s="362" t="s">
        <v>32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x14ac:dyDescent="0.2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</row>
    <row r="26" spans="1:20" ht="15" x14ac:dyDescent="0.2">
      <c r="A26" s="366" t="s">
        <v>34</v>
      </c>
      <c r="B26" s="438">
        <v>12</v>
      </c>
      <c r="C26" s="366" t="s">
        <v>199</v>
      </c>
      <c r="D26" s="366"/>
      <c r="E26" s="366"/>
      <c r="F26" s="366"/>
      <c r="G26" s="366" t="s">
        <v>35</v>
      </c>
      <c r="H26" s="366"/>
      <c r="I26" s="366"/>
      <c r="J26" s="366"/>
      <c r="K26" s="366" t="s">
        <v>200</v>
      </c>
      <c r="L26" s="366"/>
      <c r="M26" s="366" t="s">
        <v>36</v>
      </c>
      <c r="N26" s="366" t="s">
        <v>37</v>
      </c>
      <c r="O26" s="366" t="s">
        <v>38</v>
      </c>
    </row>
    <row r="27" spans="1:20" x14ac:dyDescent="0.2">
      <c r="A27" s="366"/>
      <c r="B27" s="366"/>
      <c r="C27" s="366" t="s">
        <v>39</v>
      </c>
      <c r="D27" s="366" t="s">
        <v>40</v>
      </c>
      <c r="E27" s="366" t="s">
        <v>41</v>
      </c>
      <c r="F27" s="366" t="s">
        <v>42</v>
      </c>
      <c r="G27" s="366" t="s">
        <v>39</v>
      </c>
      <c r="H27" s="366" t="s">
        <v>40</v>
      </c>
      <c r="I27" s="366" t="s">
        <v>41</v>
      </c>
      <c r="J27" s="366" t="s">
        <v>42</v>
      </c>
      <c r="K27" s="366"/>
      <c r="L27" s="366"/>
      <c r="M27" s="366"/>
      <c r="N27" s="366"/>
      <c r="O27" s="366"/>
    </row>
    <row r="28" spans="1:20" ht="15" x14ac:dyDescent="0.2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12" t="s">
        <v>43</v>
      </c>
      <c r="L28" s="312" t="s">
        <v>44</v>
      </c>
      <c r="M28" s="366"/>
      <c r="N28" s="366"/>
      <c r="O28" s="366"/>
    </row>
    <row r="29" spans="1:20" ht="15" x14ac:dyDescent="0.2">
      <c r="A29" s="369" t="s">
        <v>45</v>
      </c>
      <c r="B29" s="370"/>
      <c r="C29" s="180"/>
      <c r="D29" s="180"/>
      <c r="E29" s="180"/>
      <c r="F29" s="180"/>
      <c r="G29" s="180"/>
      <c r="H29" s="180"/>
      <c r="I29" s="180"/>
      <c r="J29" s="180"/>
      <c r="K29" s="55"/>
      <c r="L29" s="55"/>
      <c r="M29" s="56"/>
      <c r="N29" s="56"/>
      <c r="O29" s="56"/>
    </row>
    <row r="30" spans="1:20" ht="200.25" customHeight="1" x14ac:dyDescent="0.2">
      <c r="A30" s="312" t="s">
        <v>220</v>
      </c>
      <c r="B30" s="57"/>
      <c r="C30" s="149">
        <v>33.159999999999997</v>
      </c>
      <c r="D30" s="149">
        <v>33.159999999999997</v>
      </c>
      <c r="E30" s="149">
        <v>26</v>
      </c>
      <c r="F30" s="149">
        <v>0</v>
      </c>
      <c r="G30" s="59">
        <v>29.34</v>
      </c>
      <c r="H30" s="59">
        <v>29.34</v>
      </c>
      <c r="I30" s="60">
        <v>23</v>
      </c>
      <c r="J30" s="181"/>
      <c r="K30" s="181"/>
      <c r="L30" s="61"/>
      <c r="M30" s="283" t="s">
        <v>243</v>
      </c>
      <c r="N30" s="63" t="s">
        <v>228</v>
      </c>
      <c r="O30" s="58"/>
      <c r="P30" s="276"/>
      <c r="Q30" s="285"/>
      <c r="R30" s="276"/>
      <c r="S30" s="276"/>
      <c r="T30" s="276"/>
    </row>
    <row r="31" spans="1:20" ht="15.75" x14ac:dyDescent="0.25">
      <c r="A31"/>
      <c r="B31"/>
      <c r="C31"/>
      <c r="D31"/>
      <c r="E31" s="376" t="s">
        <v>46</v>
      </c>
      <c r="F31" s="376"/>
      <c r="G31" s="376"/>
    </row>
    <row r="32" spans="1:20" ht="55.5" customHeight="1" x14ac:dyDescent="0.2">
      <c r="A32" s="377" t="s">
        <v>47</v>
      </c>
      <c r="B32" s="377"/>
      <c r="C32" s="377"/>
      <c r="D32" s="377"/>
      <c r="E32" s="377"/>
      <c r="F32" s="377"/>
      <c r="G32" s="377"/>
      <c r="K32" s="1" t="s">
        <v>177</v>
      </c>
      <c r="M32" s="276">
        <v>3.82</v>
      </c>
      <c r="N32" s="277">
        <v>3</v>
      </c>
    </row>
    <row r="33" spans="1:17" x14ac:dyDescent="0.2">
      <c r="A33" s="426" t="s">
        <v>220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7" ht="193.5" customHeight="1" x14ac:dyDescent="0.2">
      <c r="A34" s="427"/>
      <c r="B34" s="427"/>
      <c r="C34" s="427"/>
      <c r="D34" s="427"/>
      <c r="E34" s="427"/>
      <c r="F34" s="427"/>
      <c r="G34" s="427"/>
    </row>
    <row r="35" spans="1:17" ht="22.5" customHeight="1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7" ht="15.75" x14ac:dyDescent="0.2">
      <c r="A36" s="314" t="s">
        <v>56</v>
      </c>
      <c r="B36" s="67">
        <v>1</v>
      </c>
      <c r="C36" s="315">
        <v>45383</v>
      </c>
      <c r="D36" s="314"/>
      <c r="E36" s="315">
        <v>30096</v>
      </c>
      <c r="F36" s="69">
        <v>1.5</v>
      </c>
      <c r="G36" s="69">
        <v>0</v>
      </c>
    </row>
    <row r="37" spans="1:17" ht="15.75" x14ac:dyDescent="0.2">
      <c r="A37" s="314" t="s">
        <v>57</v>
      </c>
      <c r="B37" s="67">
        <v>1</v>
      </c>
      <c r="C37" s="314"/>
      <c r="D37" s="261">
        <v>37492</v>
      </c>
      <c r="E37" s="315">
        <v>30096</v>
      </c>
      <c r="F37" s="69">
        <v>0</v>
      </c>
      <c r="G37" s="69">
        <v>1.2</v>
      </c>
      <c r="H37" s="1">
        <v>449900</v>
      </c>
    </row>
    <row r="38" spans="1:17" ht="15.75" x14ac:dyDescent="0.2">
      <c r="A38" s="314" t="s">
        <v>58</v>
      </c>
      <c r="B38" s="70"/>
      <c r="C38" s="314"/>
      <c r="D38" s="262"/>
      <c r="E38" s="315">
        <v>30096</v>
      </c>
      <c r="F38" s="69">
        <v>0</v>
      </c>
      <c r="G38" s="69">
        <v>0</v>
      </c>
      <c r="H38" s="1">
        <v>0</v>
      </c>
    </row>
    <row r="39" spans="1:17" ht="15.75" x14ac:dyDescent="0.2">
      <c r="A39" s="314" t="s">
        <v>59</v>
      </c>
      <c r="B39" s="70"/>
      <c r="C39" s="314"/>
      <c r="D39" s="262"/>
      <c r="E39" s="315">
        <v>30096</v>
      </c>
      <c r="F39" s="69">
        <v>0</v>
      </c>
      <c r="G39" s="69">
        <v>0</v>
      </c>
      <c r="H39" s="1">
        <v>0</v>
      </c>
    </row>
    <row r="40" spans="1:17" ht="15.75" x14ac:dyDescent="0.2">
      <c r="A40" s="314" t="s">
        <v>60</v>
      </c>
      <c r="B40" s="70"/>
      <c r="C40" s="314"/>
      <c r="D40" s="262"/>
      <c r="E40" s="315">
        <v>30096</v>
      </c>
      <c r="F40" s="69">
        <v>0</v>
      </c>
      <c r="G40" s="69">
        <v>0</v>
      </c>
      <c r="H40" s="1">
        <v>0</v>
      </c>
    </row>
    <row r="41" spans="1:17" ht="48" customHeight="1" x14ac:dyDescent="0.3">
      <c r="A41" s="390" t="s">
        <v>172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7" customFormat="1" ht="15" customHeight="1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Q42" s="110"/>
    </row>
    <row r="43" spans="1:17" customFormat="1" ht="15" x14ac:dyDescent="0.25">
      <c r="Q43" s="110"/>
    </row>
    <row r="44" spans="1:17" s="72" customFormat="1" ht="15.75" x14ac:dyDescent="0.25">
      <c r="A44" s="389" t="s">
        <v>220</v>
      </c>
      <c r="B44" s="439" t="s">
        <v>191</v>
      </c>
      <c r="C44" s="439"/>
      <c r="D44" s="439"/>
      <c r="E44" s="439"/>
      <c r="F44" s="439"/>
      <c r="G44" s="439"/>
      <c r="H44" s="439"/>
      <c r="I44" s="440">
        <v>12</v>
      </c>
      <c r="J44" s="439"/>
      <c r="K44" s="439"/>
      <c r="L44" s="439"/>
      <c r="M44" s="439"/>
      <c r="N44" s="439"/>
      <c r="O44" s="439"/>
      <c r="Q44" s="184"/>
    </row>
    <row r="45" spans="1:17" s="73" customFormat="1" ht="63.2" customHeight="1" x14ac:dyDescent="0.25">
      <c r="A45" s="389"/>
      <c r="B45" s="389" t="s">
        <v>63</v>
      </c>
      <c r="C45" s="389" t="s">
        <v>64</v>
      </c>
      <c r="D45" s="389" t="s">
        <v>65</v>
      </c>
      <c r="E45" s="389"/>
      <c r="F45" s="389"/>
      <c r="G45" s="389"/>
      <c r="H45" s="389" t="s">
        <v>66</v>
      </c>
      <c r="I45" s="389" t="s">
        <v>63</v>
      </c>
      <c r="J45" s="389" t="s">
        <v>64</v>
      </c>
      <c r="K45" s="389" t="s">
        <v>65</v>
      </c>
      <c r="L45" s="389"/>
      <c r="M45" s="389"/>
      <c r="N45" s="389"/>
      <c r="O45" s="389" t="s">
        <v>66</v>
      </c>
      <c r="Q45" s="185"/>
    </row>
    <row r="46" spans="1:17" s="73" customFormat="1" ht="27.75" customHeight="1" x14ac:dyDescent="0.25">
      <c r="A46" s="389"/>
      <c r="B46" s="389"/>
      <c r="C46" s="389"/>
      <c r="D46" s="389" t="s">
        <v>67</v>
      </c>
      <c r="E46" s="389" t="s">
        <v>68</v>
      </c>
      <c r="F46" s="389"/>
      <c r="G46" s="389"/>
      <c r="H46" s="389"/>
      <c r="I46" s="389"/>
      <c r="J46" s="389"/>
      <c r="K46" s="389" t="s">
        <v>67</v>
      </c>
      <c r="L46" s="389" t="s">
        <v>68</v>
      </c>
      <c r="M46" s="389"/>
      <c r="N46" s="389"/>
      <c r="O46" s="389"/>
      <c r="Q46" s="185"/>
    </row>
    <row r="47" spans="1:17" s="73" customFormat="1" ht="112.7" customHeight="1" x14ac:dyDescent="0.25">
      <c r="A47" s="389"/>
      <c r="B47" s="389"/>
      <c r="C47" s="389"/>
      <c r="D47" s="389"/>
      <c r="E47" s="313" t="s">
        <v>69</v>
      </c>
      <c r="F47" s="313" t="s">
        <v>70</v>
      </c>
      <c r="G47" s="313" t="s">
        <v>71</v>
      </c>
      <c r="H47" s="389"/>
      <c r="I47" s="389"/>
      <c r="J47" s="389"/>
      <c r="K47" s="389"/>
      <c r="L47" s="313" t="s">
        <v>69</v>
      </c>
      <c r="M47" s="313" t="s">
        <v>70</v>
      </c>
      <c r="N47" s="313" t="s">
        <v>71</v>
      </c>
      <c r="O47" s="389"/>
      <c r="Q47" s="185"/>
    </row>
    <row r="48" spans="1:17" s="77" customFormat="1" ht="36.75" customHeight="1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  <c r="Q48" s="186"/>
    </row>
    <row r="49" spans="1:17" customFormat="1" ht="15.75" x14ac:dyDescent="0.3">
      <c r="A49" s="385" t="s">
        <v>73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78"/>
      <c r="Q49" s="110"/>
    </row>
    <row r="50" spans="1:17" customFormat="1" ht="18.75" x14ac:dyDescent="0.3">
      <c r="A50" s="79" t="s">
        <v>74</v>
      </c>
      <c r="B50" s="80">
        <v>1</v>
      </c>
      <c r="C50" s="79">
        <v>1</v>
      </c>
      <c r="D50" s="81">
        <v>709.1</v>
      </c>
      <c r="E50" s="79">
        <v>709.1</v>
      </c>
      <c r="F50" s="81"/>
      <c r="G50" s="81"/>
      <c r="H50" s="82">
        <v>45385</v>
      </c>
      <c r="I50" s="80">
        <v>1</v>
      </c>
      <c r="J50" s="83">
        <v>1</v>
      </c>
      <c r="K50" s="83">
        <v>709.1</v>
      </c>
      <c r="L50" s="83">
        <v>709.1</v>
      </c>
      <c r="M50" s="83"/>
      <c r="N50" s="83"/>
      <c r="O50" s="82">
        <v>45385</v>
      </c>
      <c r="P50" s="182"/>
      <c r="Q50" s="110"/>
    </row>
    <row r="51" spans="1:17" customFormat="1" ht="56.25" x14ac:dyDescent="0.3">
      <c r="A51" s="79" t="s">
        <v>75</v>
      </c>
      <c r="B51" s="80">
        <v>1</v>
      </c>
      <c r="C51" s="79">
        <v>1</v>
      </c>
      <c r="D51" s="81">
        <v>585.79999999999995</v>
      </c>
      <c r="E51" s="79">
        <v>585.79999999999995</v>
      </c>
      <c r="F51" s="81"/>
      <c r="G51" s="81"/>
      <c r="H51" s="82">
        <v>37494</v>
      </c>
      <c r="I51" s="80">
        <v>1</v>
      </c>
      <c r="J51" s="83">
        <v>1</v>
      </c>
      <c r="K51" s="83">
        <v>585.79999999999995</v>
      </c>
      <c r="L51" s="83">
        <v>585.79999999999995</v>
      </c>
      <c r="M51" s="83"/>
      <c r="N51" s="83"/>
      <c r="O51" s="82">
        <v>37494</v>
      </c>
      <c r="P51" s="182"/>
      <c r="Q51" s="110"/>
    </row>
    <row r="52" spans="1:17" customFormat="1" ht="56.25" x14ac:dyDescent="0.3">
      <c r="A52" s="79" t="s">
        <v>178</v>
      </c>
      <c r="B52" s="85">
        <v>0.5</v>
      </c>
      <c r="C52" s="79">
        <v>1</v>
      </c>
      <c r="D52" s="81">
        <v>93.7</v>
      </c>
      <c r="E52" s="79">
        <v>93.7</v>
      </c>
      <c r="F52" s="81"/>
      <c r="G52" s="81"/>
      <c r="H52" s="82">
        <v>5997</v>
      </c>
      <c r="I52" s="85">
        <v>0.5</v>
      </c>
      <c r="J52" s="86">
        <v>1</v>
      </c>
      <c r="K52" s="83">
        <v>93.7</v>
      </c>
      <c r="L52" s="86">
        <v>93.7</v>
      </c>
      <c r="M52" s="83"/>
      <c r="N52" s="83"/>
      <c r="O52" s="82">
        <v>5997</v>
      </c>
      <c r="P52" s="182"/>
      <c r="Q52" s="110"/>
    </row>
    <row r="53" spans="1:17" customFormat="1" ht="18.75" x14ac:dyDescent="0.3">
      <c r="A53" s="79" t="s">
        <v>77</v>
      </c>
      <c r="B53" s="80">
        <v>5</v>
      </c>
      <c r="C53" s="79">
        <v>4.5</v>
      </c>
      <c r="D53" s="81">
        <v>2105.1</v>
      </c>
      <c r="E53" s="79">
        <v>2105.1</v>
      </c>
      <c r="F53" s="81"/>
      <c r="G53" s="81"/>
      <c r="H53" s="82">
        <v>29941</v>
      </c>
      <c r="I53" s="80">
        <v>5</v>
      </c>
      <c r="J53" s="80">
        <v>4.5</v>
      </c>
      <c r="K53" s="83">
        <v>2105.1</v>
      </c>
      <c r="L53" s="80">
        <v>2105.1</v>
      </c>
      <c r="M53" s="83"/>
      <c r="N53" s="83"/>
      <c r="O53" s="82">
        <v>29941</v>
      </c>
      <c r="P53" s="182"/>
      <c r="Q53" s="110"/>
    </row>
    <row r="54" spans="1:17" customFormat="1" ht="18.75" x14ac:dyDescent="0.3">
      <c r="A54" s="87" t="s">
        <v>78</v>
      </c>
      <c r="B54" s="88">
        <v>7.5</v>
      </c>
      <c r="C54" s="87">
        <v>7.5</v>
      </c>
      <c r="D54" s="87">
        <v>3493.7</v>
      </c>
      <c r="E54" s="87">
        <v>3493.7</v>
      </c>
      <c r="F54" s="87">
        <v>0</v>
      </c>
      <c r="G54" s="87">
        <v>0</v>
      </c>
      <c r="H54" s="82">
        <v>29815</v>
      </c>
      <c r="I54" s="88">
        <v>7.5</v>
      </c>
      <c r="J54" s="89">
        <v>7.5</v>
      </c>
      <c r="K54" s="89">
        <v>3493.7</v>
      </c>
      <c r="L54" s="89">
        <v>3493.7</v>
      </c>
      <c r="M54" s="89"/>
      <c r="N54" s="89"/>
      <c r="O54" s="82">
        <v>29815</v>
      </c>
      <c r="P54" s="182"/>
      <c r="Q54" s="110"/>
    </row>
    <row r="55" spans="1:17" customFormat="1" ht="15.75" x14ac:dyDescent="0.3">
      <c r="A55" s="441" t="s">
        <v>79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90"/>
      <c r="Q55" s="110"/>
    </row>
    <row r="56" spans="1:17" customFormat="1" ht="18.75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182"/>
      <c r="Q56" s="110"/>
    </row>
    <row r="57" spans="1:17" customFormat="1" ht="56.25" x14ac:dyDescent="0.3">
      <c r="A57" s="79" t="s">
        <v>75</v>
      </c>
      <c r="B57" s="80">
        <v>0</v>
      </c>
      <c r="C57" s="79">
        <v>0</v>
      </c>
      <c r="D57" s="81">
        <v>0</v>
      </c>
      <c r="E57" s="79">
        <v>0</v>
      </c>
      <c r="F57" s="81"/>
      <c r="G57" s="81"/>
      <c r="H57" s="82" t="e">
        <v>#DIV/0!</v>
      </c>
      <c r="I57" s="80">
        <v>0</v>
      </c>
      <c r="J57" s="83">
        <v>0</v>
      </c>
      <c r="K57" s="83">
        <v>0</v>
      </c>
      <c r="L57" s="83">
        <v>0</v>
      </c>
      <c r="M57" s="83"/>
      <c r="N57" s="83"/>
      <c r="O57" s="82" t="e">
        <v>#DIV/0!</v>
      </c>
      <c r="P57" s="182"/>
      <c r="Q57" s="110"/>
    </row>
    <row r="58" spans="1:17" customFormat="1" ht="56.25" x14ac:dyDescent="0.3">
      <c r="A58" s="79" t="s">
        <v>178</v>
      </c>
      <c r="B58" s="85">
        <v>1.45</v>
      </c>
      <c r="C58" s="284">
        <v>1</v>
      </c>
      <c r="D58" s="81">
        <v>279.7</v>
      </c>
      <c r="E58" s="79">
        <v>279.7</v>
      </c>
      <c r="F58" s="81"/>
      <c r="G58" s="81"/>
      <c r="H58" s="82">
        <v>17902</v>
      </c>
      <c r="I58" s="85">
        <v>1.45</v>
      </c>
      <c r="J58" s="85">
        <v>1</v>
      </c>
      <c r="K58" s="83">
        <v>279.7</v>
      </c>
      <c r="L58" s="85">
        <v>279.7</v>
      </c>
      <c r="M58" s="83"/>
      <c r="N58" s="83"/>
      <c r="O58" s="82">
        <v>17902</v>
      </c>
      <c r="P58" s="182"/>
      <c r="Q58" s="110"/>
    </row>
    <row r="59" spans="1:17" customFormat="1" ht="18.75" x14ac:dyDescent="0.3">
      <c r="A59" s="79" t="s">
        <v>77</v>
      </c>
      <c r="B59" s="80">
        <v>1.75</v>
      </c>
      <c r="C59" s="79">
        <v>2.7</v>
      </c>
      <c r="D59" s="81">
        <v>495.1</v>
      </c>
      <c r="E59" s="79">
        <v>495.1</v>
      </c>
      <c r="F59" s="81"/>
      <c r="G59" s="81"/>
      <c r="H59" s="82">
        <v>11736</v>
      </c>
      <c r="I59" s="80">
        <v>1.75</v>
      </c>
      <c r="J59" s="80">
        <v>2.7</v>
      </c>
      <c r="K59" s="83">
        <v>495.1</v>
      </c>
      <c r="L59" s="80">
        <v>495.1</v>
      </c>
      <c r="M59" s="83"/>
      <c r="N59" s="83"/>
      <c r="O59" s="82">
        <v>11736</v>
      </c>
      <c r="P59" s="182"/>
      <c r="Q59" s="110"/>
    </row>
    <row r="60" spans="1:17" customFormat="1" ht="18.75" x14ac:dyDescent="0.3">
      <c r="A60" s="87" t="s">
        <v>78</v>
      </c>
      <c r="B60" s="88">
        <v>3.2</v>
      </c>
      <c r="C60" s="87">
        <v>3.7</v>
      </c>
      <c r="D60" s="87">
        <v>774.8</v>
      </c>
      <c r="E60" s="87">
        <v>774.8</v>
      </c>
      <c r="F60" s="87">
        <v>0</v>
      </c>
      <c r="G60" s="87">
        <v>0</v>
      </c>
      <c r="H60" s="82">
        <v>13403</v>
      </c>
      <c r="I60" s="88">
        <v>3.2</v>
      </c>
      <c r="J60" s="89">
        <v>3.7</v>
      </c>
      <c r="K60" s="89">
        <v>774.8</v>
      </c>
      <c r="L60" s="89">
        <v>774.8</v>
      </c>
      <c r="M60" s="89"/>
      <c r="N60" s="89"/>
      <c r="O60" s="82">
        <v>13403</v>
      </c>
      <c r="P60" s="182"/>
      <c r="Q60" s="110"/>
    </row>
    <row r="61" spans="1:17" customFormat="1" ht="15.75" x14ac:dyDescent="0.3">
      <c r="A61" s="441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90"/>
      <c r="Q61" s="110"/>
    </row>
    <row r="62" spans="1:17" customFormat="1" ht="18.75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182"/>
      <c r="Q62" s="110"/>
    </row>
    <row r="63" spans="1:17" customFormat="1" ht="56.25" x14ac:dyDescent="0.3">
      <c r="A63" s="79" t="s">
        <v>75</v>
      </c>
      <c r="B63" s="80">
        <v>0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0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182"/>
      <c r="Q63" s="110"/>
    </row>
    <row r="64" spans="1:17" customFormat="1" ht="56.25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182"/>
      <c r="Q64" s="110"/>
    </row>
    <row r="65" spans="1:17" customFormat="1" ht="18.75" x14ac:dyDescent="0.3">
      <c r="A65" s="79" t="s">
        <v>77</v>
      </c>
      <c r="B65" s="80">
        <v>0</v>
      </c>
      <c r="C65" s="79">
        <v>0</v>
      </c>
      <c r="D65" s="81">
        <v>0</v>
      </c>
      <c r="E65" s="79">
        <v>0</v>
      </c>
      <c r="F65" s="81"/>
      <c r="G65" s="81"/>
      <c r="H65" s="82" t="e">
        <v>#DIV/0!</v>
      </c>
      <c r="I65" s="80">
        <v>0</v>
      </c>
      <c r="J65" s="80">
        <v>0</v>
      </c>
      <c r="K65" s="83">
        <v>0</v>
      </c>
      <c r="L65" s="80">
        <v>0</v>
      </c>
      <c r="M65" s="83"/>
      <c r="N65" s="83"/>
      <c r="O65" s="82" t="e">
        <v>#DIV/0!</v>
      </c>
      <c r="P65" s="182"/>
      <c r="Q65" s="110"/>
    </row>
    <row r="66" spans="1:17" customFormat="1" ht="18.75" x14ac:dyDescent="0.3">
      <c r="A66" s="87" t="s">
        <v>78</v>
      </c>
      <c r="B66" s="88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2" t="e">
        <v>#DIV/0!</v>
      </c>
      <c r="I66" s="88">
        <v>0</v>
      </c>
      <c r="J66" s="89">
        <v>0</v>
      </c>
      <c r="K66" s="89">
        <v>0</v>
      </c>
      <c r="L66" s="89">
        <v>0</v>
      </c>
      <c r="M66" s="89"/>
      <c r="N66" s="89"/>
      <c r="O66" s="82" t="e">
        <v>#DIV/0!</v>
      </c>
      <c r="P66" s="182"/>
      <c r="Q66" s="110"/>
    </row>
    <row r="67" spans="1:17" customFormat="1" ht="15.75" x14ac:dyDescent="0.3">
      <c r="A67" s="441" t="s">
        <v>81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3"/>
      <c r="P67" s="90"/>
      <c r="Q67" s="110"/>
    </row>
    <row r="68" spans="1:17" customFormat="1" ht="18.75" x14ac:dyDescent="0.3">
      <c r="A68" s="79" t="s">
        <v>74</v>
      </c>
      <c r="B68" s="80">
        <v>0</v>
      </c>
      <c r="C68" s="79">
        <v>0</v>
      </c>
      <c r="D68" s="81">
        <v>0</v>
      </c>
      <c r="E68" s="79">
        <v>0</v>
      </c>
      <c r="F68" s="81"/>
      <c r="G68" s="81"/>
      <c r="H68" s="82" t="e">
        <v>#DIV/0!</v>
      </c>
      <c r="I68" s="80">
        <v>0</v>
      </c>
      <c r="J68" s="83">
        <v>0</v>
      </c>
      <c r="K68" s="83">
        <v>0</v>
      </c>
      <c r="L68" s="83">
        <v>0</v>
      </c>
      <c r="M68" s="83"/>
      <c r="N68" s="83"/>
      <c r="O68" s="82" t="e">
        <v>#DIV/0!</v>
      </c>
      <c r="P68" s="182"/>
      <c r="Q68" s="110"/>
    </row>
    <row r="69" spans="1:17" customFormat="1" ht="56.25" x14ac:dyDescent="0.3">
      <c r="A69" s="79" t="s">
        <v>75</v>
      </c>
      <c r="B69" s="80">
        <v>0</v>
      </c>
      <c r="C69" s="79">
        <v>0</v>
      </c>
      <c r="D69" s="81">
        <v>0</v>
      </c>
      <c r="E69" s="79">
        <v>0</v>
      </c>
      <c r="F69" s="81"/>
      <c r="G69" s="81"/>
      <c r="H69" s="82" t="e">
        <v>#DIV/0!</v>
      </c>
      <c r="I69" s="80">
        <v>0</v>
      </c>
      <c r="J69" s="83">
        <v>0</v>
      </c>
      <c r="K69" s="83">
        <v>0</v>
      </c>
      <c r="L69" s="83">
        <v>0</v>
      </c>
      <c r="M69" s="83"/>
      <c r="N69" s="83"/>
      <c r="O69" s="82" t="e">
        <v>#DIV/0!</v>
      </c>
      <c r="P69" s="182"/>
      <c r="Q69" s="110"/>
    </row>
    <row r="70" spans="1:17" customFormat="1" ht="56.25" x14ac:dyDescent="0.3">
      <c r="A70" s="79" t="s">
        <v>178</v>
      </c>
      <c r="B70" s="80">
        <v>0</v>
      </c>
      <c r="C70" s="79">
        <v>0</v>
      </c>
      <c r="D70" s="81">
        <v>0</v>
      </c>
      <c r="E70" s="79">
        <v>0</v>
      </c>
      <c r="F70" s="81"/>
      <c r="G70" s="81"/>
      <c r="H70" s="82" t="e">
        <v>#DIV/0!</v>
      </c>
      <c r="I70" s="85"/>
      <c r="J70" s="85"/>
      <c r="K70" s="83">
        <v>0</v>
      </c>
      <c r="L70" s="85"/>
      <c r="M70" s="83"/>
      <c r="N70" s="83"/>
      <c r="O70" s="82" t="e">
        <v>#DIV/0!</v>
      </c>
      <c r="P70" s="182"/>
      <c r="Q70" s="110"/>
    </row>
    <row r="71" spans="1:17" customFormat="1" ht="18.75" x14ac:dyDescent="0.3">
      <c r="A71" s="79" t="s">
        <v>77</v>
      </c>
      <c r="B71" s="80">
        <v>0</v>
      </c>
      <c r="C71" s="79">
        <v>0</v>
      </c>
      <c r="D71" s="81">
        <v>0</v>
      </c>
      <c r="E71" s="79">
        <v>0</v>
      </c>
      <c r="F71" s="81"/>
      <c r="G71" s="81"/>
      <c r="H71" s="82" t="e">
        <v>#DIV/0!</v>
      </c>
      <c r="I71" s="80">
        <v>0</v>
      </c>
      <c r="J71" s="80">
        <v>0</v>
      </c>
      <c r="K71" s="83">
        <v>0</v>
      </c>
      <c r="L71" s="80">
        <v>0</v>
      </c>
      <c r="M71" s="83"/>
      <c r="N71" s="83"/>
      <c r="O71" s="82" t="e">
        <v>#DIV/0!</v>
      </c>
      <c r="P71" s="182"/>
      <c r="Q71" s="110"/>
    </row>
    <row r="72" spans="1:17" customFormat="1" ht="18.75" x14ac:dyDescent="0.3">
      <c r="A72" s="87" t="s">
        <v>78</v>
      </c>
      <c r="B72" s="88">
        <v>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2" t="e">
        <v>#DIV/0!</v>
      </c>
      <c r="I72" s="88">
        <v>0</v>
      </c>
      <c r="J72" s="89">
        <v>0</v>
      </c>
      <c r="K72" s="89">
        <v>0</v>
      </c>
      <c r="L72" s="89">
        <v>0</v>
      </c>
      <c r="M72" s="89"/>
      <c r="N72" s="89"/>
      <c r="O72" s="82" t="e">
        <v>#DIV/0!</v>
      </c>
      <c r="P72" s="182"/>
      <c r="Q72" s="110"/>
    </row>
    <row r="73" spans="1:17" customFormat="1" ht="15.75" x14ac:dyDescent="0.3">
      <c r="A73" s="441" t="s">
        <v>82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3"/>
      <c r="P73" s="90"/>
      <c r="Q73" s="110"/>
    </row>
    <row r="74" spans="1:17" customFormat="1" ht="18.75" x14ac:dyDescent="0.3">
      <c r="A74" s="79" t="s">
        <v>74</v>
      </c>
      <c r="B74" s="80">
        <v>1</v>
      </c>
      <c r="C74" s="80">
        <v>1</v>
      </c>
      <c r="D74" s="80">
        <v>709.1</v>
      </c>
      <c r="E74" s="80">
        <v>709.1</v>
      </c>
      <c r="F74" s="80">
        <v>0</v>
      </c>
      <c r="G74" s="80">
        <v>0</v>
      </c>
      <c r="H74" s="82">
        <v>45385</v>
      </c>
      <c r="I74" s="80">
        <v>1</v>
      </c>
      <c r="J74" s="83">
        <v>1</v>
      </c>
      <c r="K74" s="83">
        <v>709.1</v>
      </c>
      <c r="L74" s="83">
        <v>709.1</v>
      </c>
      <c r="M74" s="83">
        <v>0</v>
      </c>
      <c r="N74" s="83">
        <v>0</v>
      </c>
      <c r="O74" s="82">
        <v>45385</v>
      </c>
      <c r="P74" s="182"/>
      <c r="Q74" s="110"/>
    </row>
    <row r="75" spans="1:17" customFormat="1" ht="56.25" x14ac:dyDescent="0.3">
      <c r="A75" s="79" t="s">
        <v>75</v>
      </c>
      <c r="B75" s="80">
        <v>1</v>
      </c>
      <c r="C75" s="80">
        <v>1</v>
      </c>
      <c r="D75" s="80">
        <v>585.79999999999995</v>
      </c>
      <c r="E75" s="80">
        <v>585.79999999999995</v>
      </c>
      <c r="F75" s="80">
        <v>0</v>
      </c>
      <c r="G75" s="80">
        <v>0</v>
      </c>
      <c r="H75" s="82">
        <v>37494</v>
      </c>
      <c r="I75" s="80">
        <v>1</v>
      </c>
      <c r="J75" s="83">
        <v>1</v>
      </c>
      <c r="K75" s="83">
        <v>585.79999999999995</v>
      </c>
      <c r="L75" s="83">
        <v>585.79999999999995</v>
      </c>
      <c r="M75" s="83">
        <v>0</v>
      </c>
      <c r="N75" s="83">
        <v>0</v>
      </c>
      <c r="O75" s="82">
        <v>37494</v>
      </c>
      <c r="P75" s="182"/>
      <c r="Q75" s="110"/>
    </row>
    <row r="76" spans="1:17" customFormat="1" ht="56.25" x14ac:dyDescent="0.3">
      <c r="A76" s="79" t="s">
        <v>178</v>
      </c>
      <c r="B76" s="80">
        <v>1.95</v>
      </c>
      <c r="C76" s="80">
        <v>2</v>
      </c>
      <c r="D76" s="80">
        <v>373.4</v>
      </c>
      <c r="E76" s="80">
        <v>373.4</v>
      </c>
      <c r="F76" s="80">
        <v>0</v>
      </c>
      <c r="G76" s="80">
        <v>0</v>
      </c>
      <c r="H76" s="82">
        <v>11950</v>
      </c>
      <c r="I76" s="80">
        <v>1.95</v>
      </c>
      <c r="J76" s="83">
        <v>2</v>
      </c>
      <c r="K76" s="83">
        <v>373.4</v>
      </c>
      <c r="L76" s="83">
        <v>373.4</v>
      </c>
      <c r="M76" s="83">
        <v>0</v>
      </c>
      <c r="N76" s="83">
        <v>0</v>
      </c>
      <c r="O76" s="82">
        <v>11950</v>
      </c>
      <c r="P76" s="182"/>
      <c r="Q76" s="110"/>
    </row>
    <row r="77" spans="1:17" customFormat="1" ht="18.75" x14ac:dyDescent="0.3">
      <c r="A77" s="79" t="s">
        <v>77</v>
      </c>
      <c r="B77" s="80">
        <v>6.75</v>
      </c>
      <c r="C77" s="80">
        <v>7.2</v>
      </c>
      <c r="D77" s="80">
        <v>2600.1999999999998</v>
      </c>
      <c r="E77" s="80">
        <v>2600.1999999999998</v>
      </c>
      <c r="F77" s="80">
        <v>0</v>
      </c>
      <c r="G77" s="80">
        <v>0</v>
      </c>
      <c r="H77" s="82">
        <v>23114</v>
      </c>
      <c r="I77" s="80">
        <v>6.75</v>
      </c>
      <c r="J77" s="83">
        <v>7.2</v>
      </c>
      <c r="K77" s="83">
        <v>2600.1999999999998</v>
      </c>
      <c r="L77" s="83">
        <v>2600.1999999999998</v>
      </c>
      <c r="M77" s="83">
        <v>0</v>
      </c>
      <c r="N77" s="83">
        <v>0</v>
      </c>
      <c r="O77" s="82">
        <v>23114</v>
      </c>
      <c r="P77" s="182"/>
      <c r="Q77" s="110"/>
    </row>
    <row r="78" spans="1:17" customFormat="1" ht="18.75" x14ac:dyDescent="0.3">
      <c r="A78" s="87" t="s">
        <v>78</v>
      </c>
      <c r="B78" s="88">
        <v>10.7</v>
      </c>
      <c r="C78" s="87">
        <v>11.2</v>
      </c>
      <c r="D78" s="87">
        <v>4268.5</v>
      </c>
      <c r="E78" s="87">
        <v>4268.5</v>
      </c>
      <c r="F78" s="87">
        <v>0</v>
      </c>
      <c r="G78" s="87">
        <v>0</v>
      </c>
      <c r="H78" s="82">
        <v>24393</v>
      </c>
      <c r="I78" s="88">
        <v>10.7</v>
      </c>
      <c r="J78" s="89">
        <v>11.2</v>
      </c>
      <c r="K78" s="89">
        <v>4268.5</v>
      </c>
      <c r="L78" s="89">
        <v>4268.5</v>
      </c>
      <c r="M78" s="89">
        <v>0</v>
      </c>
      <c r="N78" s="89">
        <v>0</v>
      </c>
      <c r="O78" s="82">
        <v>24393</v>
      </c>
      <c r="P78" s="182"/>
      <c r="Q78" s="110"/>
    </row>
    <row r="79" spans="1:17" x14ac:dyDescent="0.2">
      <c r="Q79" s="1"/>
    </row>
    <row r="80" spans="1:17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rowBreaks count="1" manualBreakCount="1">
    <brk id="4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4" zoomScale="60" zoomScaleNormal="100" workbookViewId="0">
      <selection activeCell="M30" sqref="M30"/>
    </sheetView>
  </sheetViews>
  <sheetFormatPr defaultColWidth="14.85546875" defaultRowHeight="12" x14ac:dyDescent="0.2"/>
  <cols>
    <col min="1" max="1" width="45.28515625" style="1" customWidth="1"/>
    <col min="2" max="13" width="14.85546875" style="1"/>
    <col min="14" max="14" width="17.28515625" style="1" customWidth="1"/>
    <col min="15" max="16" width="14.85546875" style="1"/>
    <col min="17" max="17" width="14.85546875" style="183"/>
    <col min="18" max="16384" width="14.85546875" style="1"/>
  </cols>
  <sheetData>
    <row r="1" spans="1:20" x14ac:dyDescent="0.2">
      <c r="H1" s="2"/>
      <c r="I1" s="2"/>
      <c r="J1" s="2"/>
      <c r="K1" s="3" t="s">
        <v>0</v>
      </c>
    </row>
    <row r="2" spans="1:20" ht="21.75" customHeight="1" x14ac:dyDescent="0.2">
      <c r="A2" s="423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20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29"/>
      <c r="K3" s="424" t="s">
        <v>6</v>
      </c>
    </row>
    <row r="4" spans="1:20" ht="60" x14ac:dyDescent="0.2">
      <c r="A4" s="5">
        <v>12</v>
      </c>
      <c r="B4" s="425"/>
      <c r="C4" s="427"/>
      <c r="D4" s="427"/>
      <c r="E4" s="425"/>
      <c r="F4" s="425"/>
      <c r="G4" s="425"/>
      <c r="H4" s="332" t="s">
        <v>7</v>
      </c>
      <c r="I4" s="332" t="s">
        <v>170</v>
      </c>
      <c r="J4" s="332" t="s">
        <v>8</v>
      </c>
      <c r="K4" s="425"/>
      <c r="M4" s="1" t="s">
        <v>174</v>
      </c>
      <c r="O4" s="6"/>
      <c r="P4" s="6"/>
      <c r="Q4" s="187"/>
    </row>
    <row r="5" spans="1:20" ht="32.25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15" x14ac:dyDescent="0.2">
      <c r="A6" s="9" t="s">
        <v>100</v>
      </c>
      <c r="B6" s="10">
        <v>1</v>
      </c>
      <c r="C6" s="11">
        <v>32</v>
      </c>
      <c r="D6" s="11">
        <v>32</v>
      </c>
      <c r="E6" s="12">
        <v>20.5</v>
      </c>
      <c r="F6" s="12">
        <v>19.7</v>
      </c>
      <c r="G6" s="13">
        <v>8977800</v>
      </c>
      <c r="H6" s="14">
        <v>6385023</v>
      </c>
      <c r="I6" s="14">
        <v>577173</v>
      </c>
      <c r="J6" s="15">
        <v>2015604</v>
      </c>
      <c r="K6" s="16">
        <v>37977</v>
      </c>
      <c r="L6" s="17"/>
      <c r="M6" s="18">
        <v>22.5</v>
      </c>
      <c r="N6" s="18"/>
      <c r="O6" s="17"/>
      <c r="P6" s="17"/>
      <c r="Q6" s="188"/>
      <c r="R6" s="19"/>
      <c r="S6" s="19"/>
      <c r="T6" s="17"/>
    </row>
    <row r="7" spans="1:20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ht="21.75" customHeight="1" x14ac:dyDescent="0.2">
      <c r="A8" s="423" t="s">
        <v>194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20" x14ac:dyDescent="0.2">
      <c r="A9" s="4" t="s">
        <v>1</v>
      </c>
      <c r="B9" s="430" t="s">
        <v>12</v>
      </c>
      <c r="C9" s="431"/>
      <c r="D9" s="431"/>
      <c r="E9" s="431"/>
      <c r="F9" s="431"/>
      <c r="G9" s="431"/>
      <c r="H9" s="432" t="s">
        <v>13</v>
      </c>
      <c r="I9" s="433"/>
      <c r="J9" s="433"/>
      <c r="K9" s="433"/>
      <c r="L9" s="433"/>
      <c r="M9" s="434"/>
    </row>
    <row r="10" spans="1:20" ht="60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32" t="s">
        <v>18</v>
      </c>
      <c r="K10" s="25" t="s">
        <v>19</v>
      </c>
      <c r="L10" s="25" t="s">
        <v>20</v>
      </c>
      <c r="M10" s="25" t="s">
        <v>21</v>
      </c>
    </row>
    <row r="11" spans="1:20" ht="33" customHeight="1" x14ac:dyDescent="0.2">
      <c r="A11" s="25" t="s">
        <v>100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46.5" customHeight="1" x14ac:dyDescent="0.2">
      <c r="A12" s="30" t="s">
        <v>24</v>
      </c>
      <c r="B12" s="31">
        <v>18.5</v>
      </c>
      <c r="C12" s="31">
        <v>18.5</v>
      </c>
      <c r="D12" s="32">
        <v>9.1</v>
      </c>
      <c r="E12" s="32">
        <v>8.4</v>
      </c>
      <c r="F12" s="33">
        <v>5126300</v>
      </c>
      <c r="G12" s="33">
        <v>50856</v>
      </c>
      <c r="H12" s="34"/>
      <c r="I12" s="34"/>
      <c r="J12" s="34"/>
      <c r="K12" s="34"/>
      <c r="L12" s="34"/>
      <c r="M12" s="34"/>
    </row>
    <row r="13" spans="1:20" ht="38.25" customHeight="1" x14ac:dyDescent="0.2">
      <c r="A13" s="30" t="s">
        <v>25</v>
      </c>
      <c r="B13" s="35">
        <v>3</v>
      </c>
      <c r="C13" s="31">
        <v>3</v>
      </c>
      <c r="D13" s="36">
        <v>2</v>
      </c>
      <c r="E13" s="37">
        <v>2</v>
      </c>
      <c r="F13" s="38">
        <v>1010500</v>
      </c>
      <c r="G13" s="39">
        <v>42104</v>
      </c>
      <c r="H13" s="40"/>
      <c r="I13" s="40"/>
      <c r="J13" s="41"/>
      <c r="K13" s="41"/>
      <c r="L13" s="41"/>
      <c r="M13" s="41"/>
    </row>
    <row r="14" spans="1:20" ht="50.25" customHeight="1" x14ac:dyDescent="0.2">
      <c r="A14" s="30" t="s">
        <v>26</v>
      </c>
      <c r="B14" s="35">
        <v>0</v>
      </c>
      <c r="C14" s="31">
        <v>0</v>
      </c>
      <c r="D14" s="36">
        <v>0</v>
      </c>
      <c r="E14" s="37">
        <v>0</v>
      </c>
      <c r="F14" s="38">
        <v>0</v>
      </c>
      <c r="G14" s="39" t="e">
        <v>#DIV/0!</v>
      </c>
      <c r="H14" s="40"/>
      <c r="I14" s="40"/>
      <c r="J14" s="41"/>
      <c r="K14" s="41"/>
      <c r="L14" s="41"/>
      <c r="M14" s="41"/>
    </row>
    <row r="15" spans="1:20" ht="15" x14ac:dyDescent="0.25">
      <c r="A15" s="322"/>
      <c r="B15" s="322"/>
      <c r="C15" s="322"/>
      <c r="D15" s="322"/>
      <c r="E15" s="322"/>
      <c r="F15" s="322"/>
      <c r="G15" s="322"/>
      <c r="H15" s="322"/>
      <c r="I15" s="322" t="s">
        <v>27</v>
      </c>
    </row>
    <row r="16" spans="1:20" ht="14.25" x14ac:dyDescent="0.2">
      <c r="A16" s="357" t="s">
        <v>195</v>
      </c>
      <c r="B16" s="356"/>
      <c r="C16" s="356"/>
      <c r="D16" s="356"/>
      <c r="E16" s="356"/>
      <c r="F16" s="356"/>
      <c r="G16" s="356"/>
      <c r="H16" s="356"/>
      <c r="I16" s="356"/>
    </row>
    <row r="17" spans="1:20" ht="15" x14ac:dyDescent="0.25">
      <c r="A17" s="43"/>
      <c r="B17" s="322"/>
      <c r="C17" s="322"/>
      <c r="D17" s="322"/>
      <c r="E17" s="322"/>
      <c r="F17" s="322"/>
      <c r="G17" s="322"/>
      <c r="H17" s="322"/>
      <c r="I17" s="322"/>
    </row>
    <row r="18" spans="1:20" ht="102.75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75" customHeight="1" x14ac:dyDescent="0.2">
      <c r="A19" s="5">
        <v>12</v>
      </c>
      <c r="B19" s="44" t="s">
        <v>196</v>
      </c>
      <c r="C19" s="44" t="s">
        <v>197</v>
      </c>
      <c r="D19" s="44" t="s">
        <v>198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</row>
    <row r="20" spans="1:20" ht="15" x14ac:dyDescent="0.25">
      <c r="A20" s="45" t="s">
        <v>100</v>
      </c>
      <c r="B20" s="46"/>
      <c r="C20" s="47">
        <v>4</v>
      </c>
      <c r="D20" s="48">
        <v>17</v>
      </c>
      <c r="E20" s="48">
        <v>21</v>
      </c>
      <c r="F20" s="47">
        <v>0</v>
      </c>
      <c r="G20" s="49">
        <v>1</v>
      </c>
      <c r="H20" s="50"/>
      <c r="I20" s="50">
        <v>1</v>
      </c>
    </row>
    <row r="22" spans="1:20" ht="1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18.75" x14ac:dyDescent="0.2">
      <c r="A23" s="362" t="s">
        <v>32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x14ac:dyDescent="0.2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</row>
    <row r="26" spans="1:20" ht="15" x14ac:dyDescent="0.2">
      <c r="A26" s="366" t="s">
        <v>34</v>
      </c>
      <c r="B26" s="438">
        <v>12</v>
      </c>
      <c r="C26" s="366" t="s">
        <v>199</v>
      </c>
      <c r="D26" s="366"/>
      <c r="E26" s="366"/>
      <c r="F26" s="366"/>
      <c r="G26" s="366" t="s">
        <v>35</v>
      </c>
      <c r="H26" s="366"/>
      <c r="I26" s="366"/>
      <c r="J26" s="366"/>
      <c r="K26" s="366" t="s">
        <v>200</v>
      </c>
      <c r="L26" s="366"/>
      <c r="M26" s="366" t="s">
        <v>36</v>
      </c>
      <c r="N26" s="366" t="s">
        <v>37</v>
      </c>
      <c r="O26" s="366" t="s">
        <v>38</v>
      </c>
    </row>
    <row r="27" spans="1:20" x14ac:dyDescent="0.2">
      <c r="A27" s="366"/>
      <c r="B27" s="366"/>
      <c r="C27" s="366" t="s">
        <v>39</v>
      </c>
      <c r="D27" s="366" t="s">
        <v>40</v>
      </c>
      <c r="E27" s="366" t="s">
        <v>41</v>
      </c>
      <c r="F27" s="366" t="s">
        <v>42</v>
      </c>
      <c r="G27" s="366" t="s">
        <v>39</v>
      </c>
      <c r="H27" s="366" t="s">
        <v>40</v>
      </c>
      <c r="I27" s="366" t="s">
        <v>41</v>
      </c>
      <c r="J27" s="366" t="s">
        <v>42</v>
      </c>
      <c r="K27" s="366"/>
      <c r="L27" s="366"/>
      <c r="M27" s="366"/>
      <c r="N27" s="366"/>
      <c r="O27" s="366"/>
    </row>
    <row r="28" spans="1:20" ht="15" x14ac:dyDescent="0.2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23" t="s">
        <v>43</v>
      </c>
      <c r="L28" s="323" t="s">
        <v>44</v>
      </c>
      <c r="M28" s="366"/>
      <c r="N28" s="366"/>
      <c r="O28" s="366"/>
    </row>
    <row r="29" spans="1:20" ht="15" x14ac:dyDescent="0.2">
      <c r="A29" s="369" t="s">
        <v>45</v>
      </c>
      <c r="B29" s="370"/>
      <c r="C29" s="180"/>
      <c r="D29" s="180"/>
      <c r="E29" s="180"/>
      <c r="F29" s="180"/>
      <c r="G29" s="180"/>
      <c r="H29" s="180"/>
      <c r="I29" s="180"/>
      <c r="J29" s="180"/>
      <c r="K29" s="55"/>
      <c r="L29" s="55"/>
      <c r="M29" s="56"/>
      <c r="N29" s="56"/>
      <c r="O29" s="56"/>
    </row>
    <row r="30" spans="1:20" ht="120" customHeight="1" x14ac:dyDescent="0.2">
      <c r="A30" s="323" t="s">
        <v>100</v>
      </c>
      <c r="B30" s="57"/>
      <c r="C30" s="149">
        <v>31.95</v>
      </c>
      <c r="D30" s="149">
        <v>31.95</v>
      </c>
      <c r="E30" s="149">
        <v>21</v>
      </c>
      <c r="F30" s="149">
        <v>0</v>
      </c>
      <c r="G30" s="59">
        <v>32</v>
      </c>
      <c r="H30" s="59">
        <v>32</v>
      </c>
      <c r="I30" s="60">
        <v>21</v>
      </c>
      <c r="J30" s="181">
        <v>0</v>
      </c>
      <c r="K30" s="181"/>
      <c r="L30" s="61"/>
      <c r="M30" s="62" t="s">
        <v>251</v>
      </c>
      <c r="N30" s="63"/>
      <c r="O30" s="58"/>
      <c r="P30" s="276"/>
      <c r="Q30" s="285"/>
      <c r="R30" s="276"/>
      <c r="S30" s="276"/>
      <c r="T30" s="276"/>
    </row>
    <row r="31" spans="1:20" ht="15.75" x14ac:dyDescent="0.25">
      <c r="A31"/>
      <c r="B31"/>
      <c r="C31"/>
      <c r="D31"/>
      <c r="E31" s="376" t="s">
        <v>46</v>
      </c>
      <c r="F31" s="376"/>
      <c r="G31" s="376"/>
    </row>
    <row r="32" spans="1:20" ht="55.5" customHeight="1" x14ac:dyDescent="0.2">
      <c r="A32" s="377" t="s">
        <v>47</v>
      </c>
      <c r="B32" s="377"/>
      <c r="C32" s="377"/>
      <c r="D32" s="377"/>
      <c r="E32" s="377"/>
      <c r="F32" s="377"/>
      <c r="G32" s="377"/>
      <c r="K32" s="1" t="s">
        <v>177</v>
      </c>
      <c r="M32" s="276">
        <v>-0.05</v>
      </c>
      <c r="N32" s="277">
        <v>0</v>
      </c>
    </row>
    <row r="33" spans="1:17" x14ac:dyDescent="0.2">
      <c r="A33" s="426" t="s">
        <v>100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7" ht="178.5" customHeight="1" x14ac:dyDescent="0.2">
      <c r="A34" s="427"/>
      <c r="B34" s="427"/>
      <c r="C34" s="427"/>
      <c r="D34" s="427"/>
      <c r="E34" s="427"/>
      <c r="F34" s="427"/>
      <c r="G34" s="427"/>
    </row>
    <row r="35" spans="1:17" ht="22.5" customHeight="1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7" ht="15.75" x14ac:dyDescent="0.2">
      <c r="A36" s="327" t="s">
        <v>56</v>
      </c>
      <c r="B36" s="67">
        <v>0.8</v>
      </c>
      <c r="C36" s="329">
        <v>66458</v>
      </c>
      <c r="D36" s="327"/>
      <c r="E36" s="329">
        <v>34962</v>
      </c>
      <c r="F36" s="69">
        <v>1.9</v>
      </c>
      <c r="G36" s="69">
        <v>0</v>
      </c>
    </row>
    <row r="37" spans="1:17" ht="15.75" x14ac:dyDescent="0.2">
      <c r="A37" s="327" t="s">
        <v>57</v>
      </c>
      <c r="B37" s="67">
        <v>1</v>
      </c>
      <c r="C37" s="327"/>
      <c r="D37" s="261">
        <v>41200</v>
      </c>
      <c r="E37" s="329">
        <v>34962</v>
      </c>
      <c r="F37" s="69">
        <v>0</v>
      </c>
      <c r="G37" s="69">
        <v>1.2</v>
      </c>
      <c r="H37" s="1">
        <v>494400</v>
      </c>
    </row>
    <row r="38" spans="1:17" ht="15.75" x14ac:dyDescent="0.2">
      <c r="A38" s="327" t="s">
        <v>58</v>
      </c>
      <c r="B38" s="70"/>
      <c r="C38" s="327"/>
      <c r="D38" s="262"/>
      <c r="E38" s="329">
        <v>34962</v>
      </c>
      <c r="F38" s="69">
        <v>0</v>
      </c>
      <c r="G38" s="69">
        <v>0</v>
      </c>
      <c r="H38" s="1">
        <v>0</v>
      </c>
    </row>
    <row r="39" spans="1:17" ht="15.75" x14ac:dyDescent="0.2">
      <c r="A39" s="327" t="s">
        <v>59</v>
      </c>
      <c r="B39" s="70"/>
      <c r="C39" s="327"/>
      <c r="D39" s="262"/>
      <c r="E39" s="329">
        <v>34962</v>
      </c>
      <c r="F39" s="69">
        <v>0</v>
      </c>
      <c r="G39" s="69">
        <v>0</v>
      </c>
      <c r="H39" s="1">
        <v>0</v>
      </c>
    </row>
    <row r="40" spans="1:17" ht="15.75" x14ac:dyDescent="0.2">
      <c r="A40" s="327" t="s">
        <v>60</v>
      </c>
      <c r="B40" s="70"/>
      <c r="C40" s="327"/>
      <c r="D40" s="262"/>
      <c r="E40" s="329">
        <v>34962</v>
      </c>
      <c r="F40" s="69">
        <v>0</v>
      </c>
      <c r="G40" s="69">
        <v>0</v>
      </c>
      <c r="H40" s="1">
        <v>0</v>
      </c>
    </row>
    <row r="41" spans="1:17" ht="48" customHeight="1" x14ac:dyDescent="0.3">
      <c r="A41" s="390" t="s">
        <v>172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7" customFormat="1" ht="15" customHeight="1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Q42" s="110"/>
    </row>
    <row r="43" spans="1:17" customFormat="1" ht="15" x14ac:dyDescent="0.25">
      <c r="Q43" s="110"/>
    </row>
    <row r="44" spans="1:17" s="72" customFormat="1" ht="15.75" x14ac:dyDescent="0.25">
      <c r="A44" s="389" t="s">
        <v>100</v>
      </c>
      <c r="B44" s="439" t="s">
        <v>191</v>
      </c>
      <c r="C44" s="439"/>
      <c r="D44" s="439"/>
      <c r="E44" s="439"/>
      <c r="F44" s="439"/>
      <c r="G44" s="439"/>
      <c r="H44" s="439"/>
      <c r="I44" s="440">
        <v>12</v>
      </c>
      <c r="J44" s="439"/>
      <c r="K44" s="439"/>
      <c r="L44" s="439"/>
      <c r="M44" s="439"/>
      <c r="N44" s="439"/>
      <c r="O44" s="439"/>
      <c r="Q44" s="184"/>
    </row>
    <row r="45" spans="1:17" s="73" customFormat="1" ht="63.2" customHeight="1" x14ac:dyDescent="0.25">
      <c r="A45" s="389"/>
      <c r="B45" s="389" t="s">
        <v>63</v>
      </c>
      <c r="C45" s="389" t="s">
        <v>64</v>
      </c>
      <c r="D45" s="389" t="s">
        <v>65</v>
      </c>
      <c r="E45" s="389"/>
      <c r="F45" s="389"/>
      <c r="G45" s="389"/>
      <c r="H45" s="389" t="s">
        <v>66</v>
      </c>
      <c r="I45" s="389" t="s">
        <v>63</v>
      </c>
      <c r="J45" s="389" t="s">
        <v>64</v>
      </c>
      <c r="K45" s="389" t="s">
        <v>65</v>
      </c>
      <c r="L45" s="389"/>
      <c r="M45" s="389"/>
      <c r="N45" s="389"/>
      <c r="O45" s="389" t="s">
        <v>66</v>
      </c>
      <c r="Q45" s="185"/>
    </row>
    <row r="46" spans="1:17" s="73" customFormat="1" ht="27.75" customHeight="1" x14ac:dyDescent="0.25">
      <c r="A46" s="389"/>
      <c r="B46" s="389"/>
      <c r="C46" s="389"/>
      <c r="D46" s="389" t="s">
        <v>67</v>
      </c>
      <c r="E46" s="389" t="s">
        <v>68</v>
      </c>
      <c r="F46" s="389"/>
      <c r="G46" s="389"/>
      <c r="H46" s="389"/>
      <c r="I46" s="389"/>
      <c r="J46" s="389"/>
      <c r="K46" s="389" t="s">
        <v>67</v>
      </c>
      <c r="L46" s="389" t="s">
        <v>68</v>
      </c>
      <c r="M46" s="389"/>
      <c r="N46" s="389"/>
      <c r="O46" s="389"/>
      <c r="Q46" s="185"/>
    </row>
    <row r="47" spans="1:17" s="73" customFormat="1" ht="112.7" customHeight="1" x14ac:dyDescent="0.25">
      <c r="A47" s="389"/>
      <c r="B47" s="389"/>
      <c r="C47" s="389"/>
      <c r="D47" s="389"/>
      <c r="E47" s="325" t="s">
        <v>69</v>
      </c>
      <c r="F47" s="325" t="s">
        <v>70</v>
      </c>
      <c r="G47" s="325" t="s">
        <v>71</v>
      </c>
      <c r="H47" s="389"/>
      <c r="I47" s="389"/>
      <c r="J47" s="389"/>
      <c r="K47" s="389"/>
      <c r="L47" s="325" t="s">
        <v>69</v>
      </c>
      <c r="M47" s="325" t="s">
        <v>70</v>
      </c>
      <c r="N47" s="325" t="s">
        <v>71</v>
      </c>
      <c r="O47" s="389"/>
      <c r="Q47" s="185"/>
    </row>
    <row r="48" spans="1:17" s="77" customFormat="1" ht="36.75" customHeight="1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  <c r="Q48" s="186"/>
    </row>
    <row r="49" spans="1:17" customFormat="1" ht="15.75" x14ac:dyDescent="0.3">
      <c r="A49" s="385" t="s">
        <v>73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78"/>
      <c r="Q49" s="110"/>
    </row>
    <row r="50" spans="1:17" customFormat="1" ht="18.75" x14ac:dyDescent="0.3">
      <c r="A50" s="79" t="s">
        <v>74</v>
      </c>
      <c r="B50" s="80">
        <v>1</v>
      </c>
      <c r="C50" s="79">
        <v>0.8</v>
      </c>
      <c r="D50" s="81">
        <v>830.7</v>
      </c>
      <c r="E50" s="79">
        <v>830.7</v>
      </c>
      <c r="F50" s="81"/>
      <c r="G50" s="81"/>
      <c r="H50" s="82">
        <v>66460</v>
      </c>
      <c r="I50" s="80">
        <v>1</v>
      </c>
      <c r="J50" s="83">
        <v>0.8</v>
      </c>
      <c r="K50" s="83">
        <v>830.7</v>
      </c>
      <c r="L50" s="83">
        <v>830.7</v>
      </c>
      <c r="M50" s="83"/>
      <c r="N50" s="83"/>
      <c r="O50" s="82">
        <v>66460</v>
      </c>
      <c r="P50" s="182"/>
      <c r="Q50" s="110"/>
    </row>
    <row r="51" spans="1:17" customFormat="1" ht="37.5" x14ac:dyDescent="0.3">
      <c r="A51" s="79" t="s">
        <v>75</v>
      </c>
      <c r="B51" s="80">
        <v>1</v>
      </c>
      <c r="C51" s="79">
        <v>1</v>
      </c>
      <c r="D51" s="81">
        <v>643.70000000000005</v>
      </c>
      <c r="E51" s="79">
        <v>643.70000000000005</v>
      </c>
      <c r="F51" s="81"/>
      <c r="G51" s="81"/>
      <c r="H51" s="82">
        <v>41199</v>
      </c>
      <c r="I51" s="80">
        <v>1</v>
      </c>
      <c r="J51" s="83">
        <v>1</v>
      </c>
      <c r="K51" s="83">
        <v>643.70000000000005</v>
      </c>
      <c r="L51" s="83">
        <v>643.70000000000005</v>
      </c>
      <c r="M51" s="83"/>
      <c r="N51" s="83"/>
      <c r="O51" s="82">
        <v>41199</v>
      </c>
      <c r="P51" s="182"/>
      <c r="Q51" s="110"/>
    </row>
    <row r="52" spans="1:17" customFormat="1" ht="37.5" x14ac:dyDescent="0.3">
      <c r="A52" s="79" t="s">
        <v>178</v>
      </c>
      <c r="B52" s="80">
        <v>0</v>
      </c>
      <c r="C52" s="79">
        <v>0</v>
      </c>
      <c r="D52" s="81">
        <v>0</v>
      </c>
      <c r="E52" s="79">
        <v>0</v>
      </c>
      <c r="F52" s="81"/>
      <c r="G52" s="81"/>
      <c r="H52" s="82" t="e">
        <v>#DIV/0!</v>
      </c>
      <c r="I52" s="85"/>
      <c r="J52" s="86"/>
      <c r="K52" s="83">
        <v>0</v>
      </c>
      <c r="L52" s="86"/>
      <c r="M52" s="83"/>
      <c r="N52" s="83"/>
      <c r="O52" s="82" t="e">
        <v>#DIV/0!</v>
      </c>
      <c r="P52" s="182"/>
      <c r="Q52" s="110"/>
    </row>
    <row r="53" spans="1:17" customFormat="1" ht="18.75" x14ac:dyDescent="0.3">
      <c r="A53" s="79" t="s">
        <v>77</v>
      </c>
      <c r="B53" s="80">
        <v>2</v>
      </c>
      <c r="C53" s="79">
        <v>2</v>
      </c>
      <c r="D53" s="81">
        <v>665.7</v>
      </c>
      <c r="E53" s="79">
        <v>665.7</v>
      </c>
      <c r="F53" s="81"/>
      <c r="G53" s="81"/>
      <c r="H53" s="82">
        <v>21304</v>
      </c>
      <c r="I53" s="80">
        <v>2</v>
      </c>
      <c r="J53" s="80">
        <v>2</v>
      </c>
      <c r="K53" s="83">
        <v>665.7</v>
      </c>
      <c r="L53" s="80">
        <v>665.7</v>
      </c>
      <c r="M53" s="83"/>
      <c r="N53" s="83"/>
      <c r="O53" s="82">
        <v>21304</v>
      </c>
      <c r="P53" s="182"/>
      <c r="Q53" s="110"/>
    </row>
    <row r="54" spans="1:17" customFormat="1" ht="18.75" x14ac:dyDescent="0.3">
      <c r="A54" s="87" t="s">
        <v>78</v>
      </c>
      <c r="B54" s="88">
        <v>4</v>
      </c>
      <c r="C54" s="87">
        <v>3.8</v>
      </c>
      <c r="D54" s="87">
        <v>2140.1</v>
      </c>
      <c r="E54" s="87">
        <v>2140.1</v>
      </c>
      <c r="F54" s="87">
        <v>0</v>
      </c>
      <c r="G54" s="87">
        <v>0</v>
      </c>
      <c r="H54" s="82">
        <v>36046</v>
      </c>
      <c r="I54" s="88">
        <v>4</v>
      </c>
      <c r="J54" s="89">
        <v>3.8</v>
      </c>
      <c r="K54" s="89">
        <v>2140.1</v>
      </c>
      <c r="L54" s="89">
        <v>2140.1</v>
      </c>
      <c r="M54" s="89"/>
      <c r="N54" s="89"/>
      <c r="O54" s="82">
        <v>36046</v>
      </c>
      <c r="P54" s="182"/>
      <c r="Q54" s="110"/>
    </row>
    <row r="55" spans="1:17" customFormat="1" ht="15.75" x14ac:dyDescent="0.3">
      <c r="A55" s="441" t="s">
        <v>79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90"/>
      <c r="Q55" s="110"/>
    </row>
    <row r="56" spans="1:17" customFormat="1" ht="18.75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182"/>
      <c r="Q56" s="110"/>
    </row>
    <row r="57" spans="1:17" customFormat="1" ht="37.5" x14ac:dyDescent="0.3">
      <c r="A57" s="79" t="s">
        <v>75</v>
      </c>
      <c r="B57" s="80">
        <v>0</v>
      </c>
      <c r="C57" s="79">
        <v>0</v>
      </c>
      <c r="D57" s="81">
        <v>0</v>
      </c>
      <c r="E57" s="79">
        <v>0</v>
      </c>
      <c r="F57" s="81"/>
      <c r="G57" s="81"/>
      <c r="H57" s="82" t="e">
        <v>#DIV/0!</v>
      </c>
      <c r="I57" s="80">
        <v>0</v>
      </c>
      <c r="J57" s="83">
        <v>0</v>
      </c>
      <c r="K57" s="83">
        <v>0</v>
      </c>
      <c r="L57" s="83">
        <v>0</v>
      </c>
      <c r="M57" s="83"/>
      <c r="N57" s="83"/>
      <c r="O57" s="82" t="e">
        <v>#DIV/0!</v>
      </c>
      <c r="P57" s="182"/>
      <c r="Q57" s="110"/>
    </row>
    <row r="58" spans="1:17" customFormat="1" ht="37.5" x14ac:dyDescent="0.3">
      <c r="A58" s="79" t="s">
        <v>178</v>
      </c>
      <c r="B58" s="80">
        <v>2</v>
      </c>
      <c r="C58" s="79">
        <v>1.5</v>
      </c>
      <c r="D58" s="81">
        <v>477.4</v>
      </c>
      <c r="E58" s="79">
        <v>477.4</v>
      </c>
      <c r="F58" s="81"/>
      <c r="G58" s="81"/>
      <c r="H58" s="82">
        <v>20370</v>
      </c>
      <c r="I58" s="85">
        <v>2</v>
      </c>
      <c r="J58" s="85">
        <v>1.5</v>
      </c>
      <c r="K58" s="83">
        <v>477.4</v>
      </c>
      <c r="L58" s="85">
        <v>477.4</v>
      </c>
      <c r="M58" s="83"/>
      <c r="N58" s="83"/>
      <c r="O58" s="82">
        <v>20370</v>
      </c>
      <c r="P58" s="182"/>
      <c r="Q58" s="110"/>
    </row>
    <row r="59" spans="1:17" customFormat="1" ht="18.75" x14ac:dyDescent="0.3">
      <c r="A59" s="79" t="s">
        <v>77</v>
      </c>
      <c r="B59" s="80">
        <v>4.5</v>
      </c>
      <c r="C59" s="79">
        <v>4.0999999999999996</v>
      </c>
      <c r="D59" s="81">
        <v>1081.5</v>
      </c>
      <c r="E59" s="79">
        <v>1081.5</v>
      </c>
      <c r="F59" s="81"/>
      <c r="G59" s="81"/>
      <c r="H59" s="82">
        <v>16883</v>
      </c>
      <c r="I59" s="80">
        <v>4.5</v>
      </c>
      <c r="J59" s="80">
        <v>4.0999999999999996</v>
      </c>
      <c r="K59" s="83">
        <v>1081.5</v>
      </c>
      <c r="L59" s="80">
        <v>1081.5</v>
      </c>
      <c r="M59" s="83"/>
      <c r="N59" s="83"/>
      <c r="O59" s="82">
        <v>16883</v>
      </c>
      <c r="P59" s="182"/>
      <c r="Q59" s="110"/>
    </row>
    <row r="60" spans="1:17" customFormat="1" ht="18.75" x14ac:dyDescent="0.3">
      <c r="A60" s="87" t="s">
        <v>78</v>
      </c>
      <c r="B60" s="88">
        <v>6.5</v>
      </c>
      <c r="C60" s="87">
        <v>5.6</v>
      </c>
      <c r="D60" s="87">
        <v>1558.9</v>
      </c>
      <c r="E60" s="87">
        <v>1558.9</v>
      </c>
      <c r="F60" s="87">
        <v>0</v>
      </c>
      <c r="G60" s="87">
        <v>0</v>
      </c>
      <c r="H60" s="82">
        <v>17817</v>
      </c>
      <c r="I60" s="88">
        <v>6.5</v>
      </c>
      <c r="J60" s="89">
        <v>5.6</v>
      </c>
      <c r="K60" s="89">
        <v>1558.9</v>
      </c>
      <c r="L60" s="89">
        <v>1558.9</v>
      </c>
      <c r="M60" s="89"/>
      <c r="N60" s="89"/>
      <c r="O60" s="82">
        <v>17817</v>
      </c>
      <c r="P60" s="182"/>
      <c r="Q60" s="110"/>
    </row>
    <row r="61" spans="1:17" customFormat="1" ht="15.75" x14ac:dyDescent="0.3">
      <c r="A61" s="441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90"/>
      <c r="Q61" s="110"/>
    </row>
    <row r="62" spans="1:17" customFormat="1" ht="18.75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182"/>
      <c r="Q62" s="110"/>
    </row>
    <row r="63" spans="1:17" customFormat="1" ht="37.5" x14ac:dyDescent="0.3">
      <c r="A63" s="79" t="s">
        <v>75</v>
      </c>
      <c r="B63" s="80">
        <v>0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0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182"/>
      <c r="Q63" s="110"/>
    </row>
    <row r="64" spans="1:17" customFormat="1" ht="37.5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182"/>
      <c r="Q64" s="110"/>
    </row>
    <row r="65" spans="1:17" customFormat="1" ht="18.75" x14ac:dyDescent="0.3">
      <c r="A65" s="79" t="s">
        <v>77</v>
      </c>
      <c r="B65" s="80">
        <v>0</v>
      </c>
      <c r="C65" s="79">
        <v>0</v>
      </c>
      <c r="D65" s="81">
        <v>0</v>
      </c>
      <c r="E65" s="79">
        <v>0</v>
      </c>
      <c r="F65" s="81"/>
      <c r="G65" s="81"/>
      <c r="H65" s="82" t="e">
        <v>#DIV/0!</v>
      </c>
      <c r="I65" s="80">
        <v>0</v>
      </c>
      <c r="J65" s="80">
        <v>0</v>
      </c>
      <c r="K65" s="83">
        <v>0</v>
      </c>
      <c r="L65" s="80">
        <v>0</v>
      </c>
      <c r="M65" s="83"/>
      <c r="N65" s="83"/>
      <c r="O65" s="82" t="e">
        <v>#DIV/0!</v>
      </c>
      <c r="P65" s="182"/>
      <c r="Q65" s="110"/>
    </row>
    <row r="66" spans="1:17" customFormat="1" ht="18.75" x14ac:dyDescent="0.3">
      <c r="A66" s="87" t="s">
        <v>78</v>
      </c>
      <c r="B66" s="88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2" t="e">
        <v>#DIV/0!</v>
      </c>
      <c r="I66" s="88">
        <v>0</v>
      </c>
      <c r="J66" s="89">
        <v>0</v>
      </c>
      <c r="K66" s="89">
        <v>0</v>
      </c>
      <c r="L66" s="89">
        <v>0</v>
      </c>
      <c r="M66" s="89"/>
      <c r="N66" s="89"/>
      <c r="O66" s="82" t="e">
        <v>#DIV/0!</v>
      </c>
      <c r="P66" s="182"/>
      <c r="Q66" s="110"/>
    </row>
    <row r="67" spans="1:17" customFormat="1" ht="15.75" x14ac:dyDescent="0.3">
      <c r="A67" s="441" t="s">
        <v>81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3"/>
      <c r="P67" s="90"/>
      <c r="Q67" s="110"/>
    </row>
    <row r="68" spans="1:17" customFormat="1" ht="18.75" x14ac:dyDescent="0.3">
      <c r="A68" s="79" t="s">
        <v>74</v>
      </c>
      <c r="B68" s="80">
        <v>0</v>
      </c>
      <c r="C68" s="79">
        <v>0</v>
      </c>
      <c r="D68" s="81">
        <v>0</v>
      </c>
      <c r="E68" s="79">
        <v>0</v>
      </c>
      <c r="F68" s="81"/>
      <c r="G68" s="81"/>
      <c r="H68" s="82" t="e">
        <v>#DIV/0!</v>
      </c>
      <c r="I68" s="80">
        <v>0</v>
      </c>
      <c r="J68" s="83">
        <v>0</v>
      </c>
      <c r="K68" s="83">
        <v>0</v>
      </c>
      <c r="L68" s="83">
        <v>0</v>
      </c>
      <c r="M68" s="83"/>
      <c r="N68" s="83"/>
      <c r="O68" s="82" t="e">
        <v>#DIV/0!</v>
      </c>
      <c r="P68" s="182"/>
      <c r="Q68" s="110"/>
    </row>
    <row r="69" spans="1:17" customFormat="1" ht="37.5" x14ac:dyDescent="0.3">
      <c r="A69" s="79" t="s">
        <v>75</v>
      </c>
      <c r="B69" s="80">
        <v>0</v>
      </c>
      <c r="C69" s="79">
        <v>0</v>
      </c>
      <c r="D69" s="81">
        <v>0</v>
      </c>
      <c r="E69" s="79">
        <v>0</v>
      </c>
      <c r="F69" s="81"/>
      <c r="G69" s="81"/>
      <c r="H69" s="82" t="e">
        <v>#DIV/0!</v>
      </c>
      <c r="I69" s="80">
        <v>0</v>
      </c>
      <c r="J69" s="83">
        <v>0</v>
      </c>
      <c r="K69" s="83">
        <v>0</v>
      </c>
      <c r="L69" s="83">
        <v>0</v>
      </c>
      <c r="M69" s="83"/>
      <c r="N69" s="83"/>
      <c r="O69" s="82" t="e">
        <v>#DIV/0!</v>
      </c>
      <c r="P69" s="182"/>
      <c r="Q69" s="110"/>
    </row>
    <row r="70" spans="1:17" customFormat="1" ht="37.5" x14ac:dyDescent="0.3">
      <c r="A70" s="79" t="s">
        <v>178</v>
      </c>
      <c r="B70" s="80">
        <v>0</v>
      </c>
      <c r="C70" s="79">
        <v>0</v>
      </c>
      <c r="D70" s="81">
        <v>0</v>
      </c>
      <c r="E70" s="79">
        <v>0</v>
      </c>
      <c r="F70" s="81"/>
      <c r="G70" s="81"/>
      <c r="H70" s="82" t="e">
        <v>#DIV/0!</v>
      </c>
      <c r="I70" s="85"/>
      <c r="J70" s="85"/>
      <c r="K70" s="83">
        <v>0</v>
      </c>
      <c r="L70" s="85"/>
      <c r="M70" s="83"/>
      <c r="N70" s="83"/>
      <c r="O70" s="82" t="e">
        <v>#DIV/0!</v>
      </c>
      <c r="P70" s="182"/>
      <c r="Q70" s="110"/>
    </row>
    <row r="71" spans="1:17" customFormat="1" ht="18.75" x14ac:dyDescent="0.3">
      <c r="A71" s="79" t="s">
        <v>77</v>
      </c>
      <c r="B71" s="80">
        <v>0</v>
      </c>
      <c r="C71" s="79">
        <v>0</v>
      </c>
      <c r="D71" s="81">
        <v>0</v>
      </c>
      <c r="E71" s="79">
        <v>0</v>
      </c>
      <c r="F71" s="81"/>
      <c r="G71" s="81"/>
      <c r="H71" s="82" t="e">
        <v>#DIV/0!</v>
      </c>
      <c r="I71" s="80">
        <v>0</v>
      </c>
      <c r="J71" s="80">
        <v>0</v>
      </c>
      <c r="K71" s="83">
        <v>0</v>
      </c>
      <c r="L71" s="80">
        <v>0</v>
      </c>
      <c r="M71" s="83"/>
      <c r="N71" s="83"/>
      <c r="O71" s="82" t="e">
        <v>#DIV/0!</v>
      </c>
      <c r="P71" s="182"/>
      <c r="Q71" s="110"/>
    </row>
    <row r="72" spans="1:17" customFormat="1" ht="18.75" x14ac:dyDescent="0.3">
      <c r="A72" s="87" t="s">
        <v>78</v>
      </c>
      <c r="B72" s="88">
        <v>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2" t="e">
        <v>#DIV/0!</v>
      </c>
      <c r="I72" s="88">
        <v>0</v>
      </c>
      <c r="J72" s="89">
        <v>0</v>
      </c>
      <c r="K72" s="89">
        <v>0</v>
      </c>
      <c r="L72" s="89">
        <v>0</v>
      </c>
      <c r="M72" s="89"/>
      <c r="N72" s="89"/>
      <c r="O72" s="82" t="e">
        <v>#DIV/0!</v>
      </c>
      <c r="P72" s="182"/>
      <c r="Q72" s="110"/>
    </row>
    <row r="73" spans="1:17" customFormat="1" ht="15.75" x14ac:dyDescent="0.3">
      <c r="A73" s="441" t="s">
        <v>82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3"/>
      <c r="P73" s="90"/>
      <c r="Q73" s="110"/>
    </row>
    <row r="74" spans="1:17" customFormat="1" ht="18.75" x14ac:dyDescent="0.3">
      <c r="A74" s="79" t="s">
        <v>74</v>
      </c>
      <c r="B74" s="80">
        <v>1</v>
      </c>
      <c r="C74" s="80">
        <v>0.8</v>
      </c>
      <c r="D74" s="80">
        <v>830.7</v>
      </c>
      <c r="E74" s="80">
        <v>830.7</v>
      </c>
      <c r="F74" s="80">
        <v>0</v>
      </c>
      <c r="G74" s="80">
        <v>0</v>
      </c>
      <c r="H74" s="82">
        <v>66460</v>
      </c>
      <c r="I74" s="80">
        <v>1</v>
      </c>
      <c r="J74" s="83">
        <v>0.8</v>
      </c>
      <c r="K74" s="83">
        <v>830.7</v>
      </c>
      <c r="L74" s="83">
        <v>830.7</v>
      </c>
      <c r="M74" s="83">
        <v>0</v>
      </c>
      <c r="N74" s="83">
        <v>0</v>
      </c>
      <c r="O74" s="82">
        <v>66460</v>
      </c>
      <c r="P74" s="182"/>
      <c r="Q74" s="110"/>
    </row>
    <row r="75" spans="1:17" customFormat="1" ht="37.5" x14ac:dyDescent="0.3">
      <c r="A75" s="79" t="s">
        <v>75</v>
      </c>
      <c r="B75" s="80">
        <v>1</v>
      </c>
      <c r="C75" s="80">
        <v>1</v>
      </c>
      <c r="D75" s="80">
        <v>643.70000000000005</v>
      </c>
      <c r="E75" s="80">
        <v>643.70000000000005</v>
      </c>
      <c r="F75" s="80">
        <v>0</v>
      </c>
      <c r="G75" s="80">
        <v>0</v>
      </c>
      <c r="H75" s="82">
        <v>41199</v>
      </c>
      <c r="I75" s="80">
        <v>1</v>
      </c>
      <c r="J75" s="83">
        <v>1</v>
      </c>
      <c r="K75" s="83">
        <v>643.70000000000005</v>
      </c>
      <c r="L75" s="83">
        <v>643.70000000000005</v>
      </c>
      <c r="M75" s="83">
        <v>0</v>
      </c>
      <c r="N75" s="83">
        <v>0</v>
      </c>
      <c r="O75" s="82">
        <v>41199</v>
      </c>
      <c r="P75" s="182"/>
      <c r="Q75" s="110"/>
    </row>
    <row r="76" spans="1:17" customFormat="1" ht="37.5" x14ac:dyDescent="0.3">
      <c r="A76" s="79" t="s">
        <v>178</v>
      </c>
      <c r="B76" s="80">
        <v>2</v>
      </c>
      <c r="C76" s="80">
        <v>1.5</v>
      </c>
      <c r="D76" s="80">
        <v>477.4</v>
      </c>
      <c r="E76" s="80">
        <v>477.4</v>
      </c>
      <c r="F76" s="80">
        <v>0</v>
      </c>
      <c r="G76" s="80">
        <v>0</v>
      </c>
      <c r="H76" s="82">
        <v>20370</v>
      </c>
      <c r="I76" s="80">
        <v>2</v>
      </c>
      <c r="J76" s="83">
        <v>1.5</v>
      </c>
      <c r="K76" s="83">
        <v>477.4</v>
      </c>
      <c r="L76" s="83">
        <v>477.4</v>
      </c>
      <c r="M76" s="83">
        <v>0</v>
      </c>
      <c r="N76" s="83">
        <v>0</v>
      </c>
      <c r="O76" s="82">
        <v>20370</v>
      </c>
      <c r="P76" s="182"/>
      <c r="Q76" s="110"/>
    </row>
    <row r="77" spans="1:17" customFormat="1" ht="18.75" x14ac:dyDescent="0.3">
      <c r="A77" s="79" t="s">
        <v>77</v>
      </c>
      <c r="B77" s="80">
        <v>6.5</v>
      </c>
      <c r="C77" s="80">
        <v>6.1</v>
      </c>
      <c r="D77" s="80">
        <v>1747.2</v>
      </c>
      <c r="E77" s="80">
        <v>1747.2</v>
      </c>
      <c r="F77" s="80">
        <v>0</v>
      </c>
      <c r="G77" s="80">
        <v>0</v>
      </c>
      <c r="H77" s="82">
        <v>18332</v>
      </c>
      <c r="I77" s="80">
        <v>6.5</v>
      </c>
      <c r="J77" s="83">
        <v>6.1</v>
      </c>
      <c r="K77" s="83">
        <v>1747.2</v>
      </c>
      <c r="L77" s="83">
        <v>1747.2</v>
      </c>
      <c r="M77" s="83">
        <v>0</v>
      </c>
      <c r="N77" s="83">
        <v>0</v>
      </c>
      <c r="O77" s="82">
        <v>18332</v>
      </c>
      <c r="P77" s="182"/>
      <c r="Q77" s="110"/>
    </row>
    <row r="78" spans="1:17" customFormat="1" ht="18.75" x14ac:dyDescent="0.3">
      <c r="A78" s="87" t="s">
        <v>78</v>
      </c>
      <c r="B78" s="88">
        <v>10.5</v>
      </c>
      <c r="C78" s="87">
        <v>9.4</v>
      </c>
      <c r="D78" s="87">
        <v>3699</v>
      </c>
      <c r="E78" s="87">
        <v>3699</v>
      </c>
      <c r="F78" s="87">
        <v>0</v>
      </c>
      <c r="G78" s="87">
        <v>0</v>
      </c>
      <c r="H78" s="82">
        <v>25186</v>
      </c>
      <c r="I78" s="88">
        <v>10.5</v>
      </c>
      <c r="J78" s="89">
        <v>9.4</v>
      </c>
      <c r="K78" s="89">
        <v>3699</v>
      </c>
      <c r="L78" s="89">
        <v>3699</v>
      </c>
      <c r="M78" s="89">
        <v>0</v>
      </c>
      <c r="N78" s="89">
        <v>0</v>
      </c>
      <c r="O78" s="82">
        <v>25186</v>
      </c>
      <c r="P78" s="182"/>
      <c r="Q78" s="110"/>
    </row>
    <row r="79" spans="1:17" x14ac:dyDescent="0.2">
      <c r="Q79" s="1"/>
    </row>
    <row r="80" spans="1:17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rowBreaks count="1" manualBreakCount="1">
    <brk id="4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13" zoomScale="60" zoomScaleNormal="100" workbookViewId="0">
      <selection activeCell="J20" sqref="J20"/>
    </sheetView>
  </sheetViews>
  <sheetFormatPr defaultColWidth="14.85546875" defaultRowHeight="12" x14ac:dyDescent="0.2"/>
  <cols>
    <col min="1" max="1" width="37.28515625" style="1" customWidth="1"/>
    <col min="2" max="12" width="14.85546875" style="1"/>
    <col min="13" max="13" width="23.85546875" style="1" customWidth="1"/>
    <col min="14" max="16" width="14.85546875" style="1"/>
    <col min="17" max="17" width="14.85546875" style="183"/>
    <col min="18" max="16384" width="14.85546875" style="1"/>
  </cols>
  <sheetData>
    <row r="1" spans="1:20" x14ac:dyDescent="0.2">
      <c r="H1" s="2"/>
      <c r="I1" s="2"/>
      <c r="J1" s="2"/>
      <c r="K1" s="3" t="s">
        <v>0</v>
      </c>
    </row>
    <row r="2" spans="1:20" ht="21.75" customHeight="1" x14ac:dyDescent="0.2">
      <c r="A2" s="423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20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29"/>
      <c r="K3" s="424" t="s">
        <v>6</v>
      </c>
    </row>
    <row r="4" spans="1:20" ht="60" x14ac:dyDescent="0.2">
      <c r="A4" s="5">
        <v>12</v>
      </c>
      <c r="B4" s="425"/>
      <c r="C4" s="427"/>
      <c r="D4" s="427"/>
      <c r="E4" s="425"/>
      <c r="F4" s="425"/>
      <c r="G4" s="425"/>
      <c r="H4" s="332" t="s">
        <v>7</v>
      </c>
      <c r="I4" s="332" t="s">
        <v>170</v>
      </c>
      <c r="J4" s="332" t="s">
        <v>8</v>
      </c>
      <c r="K4" s="425"/>
      <c r="M4" s="1" t="s">
        <v>174</v>
      </c>
      <c r="O4" s="6"/>
      <c r="P4" s="6"/>
      <c r="Q4" s="187"/>
    </row>
    <row r="5" spans="1:20" ht="32.25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15" x14ac:dyDescent="0.2">
      <c r="A6" s="9" t="s">
        <v>206</v>
      </c>
      <c r="B6" s="10">
        <v>1</v>
      </c>
      <c r="C6" s="11">
        <v>38.75</v>
      </c>
      <c r="D6" s="11">
        <v>38.75</v>
      </c>
      <c r="E6" s="12">
        <v>32</v>
      </c>
      <c r="F6" s="12">
        <v>29.7</v>
      </c>
      <c r="G6" s="13">
        <v>12874300</v>
      </c>
      <c r="H6" s="14">
        <v>7941840</v>
      </c>
      <c r="I6" s="14">
        <v>1198913</v>
      </c>
      <c r="J6" s="15">
        <v>3733547</v>
      </c>
      <c r="K6" s="16">
        <v>36123</v>
      </c>
      <c r="L6" s="17"/>
      <c r="M6" s="18">
        <v>29</v>
      </c>
      <c r="N6" s="18"/>
      <c r="O6" s="17"/>
      <c r="P6" s="17"/>
      <c r="Q6" s="188"/>
      <c r="R6" s="19"/>
      <c r="S6" s="19"/>
      <c r="T6" s="17"/>
    </row>
    <row r="7" spans="1:20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ht="21.75" customHeight="1" x14ac:dyDescent="0.2">
      <c r="A8" s="423" t="s">
        <v>194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20" x14ac:dyDescent="0.2">
      <c r="A9" s="4" t="s">
        <v>1</v>
      </c>
      <c r="B9" s="430" t="s">
        <v>12</v>
      </c>
      <c r="C9" s="431"/>
      <c r="D9" s="431"/>
      <c r="E9" s="431"/>
      <c r="F9" s="431"/>
      <c r="G9" s="431"/>
      <c r="H9" s="432" t="s">
        <v>13</v>
      </c>
      <c r="I9" s="433"/>
      <c r="J9" s="433"/>
      <c r="K9" s="433"/>
      <c r="L9" s="433"/>
      <c r="M9" s="434"/>
    </row>
    <row r="10" spans="1:20" ht="60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32" t="s">
        <v>18</v>
      </c>
      <c r="K10" s="25" t="s">
        <v>19</v>
      </c>
      <c r="L10" s="25" t="s">
        <v>20</v>
      </c>
      <c r="M10" s="25" t="s">
        <v>21</v>
      </c>
    </row>
    <row r="11" spans="1:20" ht="33" customHeight="1" x14ac:dyDescent="0.2">
      <c r="A11" s="25" t="s">
        <v>206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46.5" customHeight="1" x14ac:dyDescent="0.2">
      <c r="A12" s="30" t="s">
        <v>24</v>
      </c>
      <c r="B12" s="31">
        <v>23.5</v>
      </c>
      <c r="C12" s="31">
        <v>23.5</v>
      </c>
      <c r="D12" s="32">
        <v>17.3</v>
      </c>
      <c r="E12" s="32">
        <v>15.5</v>
      </c>
      <c r="F12" s="33">
        <v>8264900</v>
      </c>
      <c r="G12" s="33">
        <v>44435</v>
      </c>
      <c r="H12" s="34"/>
      <c r="I12" s="34"/>
      <c r="J12" s="34"/>
      <c r="K12" s="34"/>
      <c r="L12" s="34"/>
      <c r="M12" s="34"/>
    </row>
    <row r="13" spans="1:20" ht="38.25" customHeight="1" x14ac:dyDescent="0.2">
      <c r="A13" s="30" t="s">
        <v>25</v>
      </c>
      <c r="B13" s="35">
        <v>2.5</v>
      </c>
      <c r="C13" s="31">
        <v>2.5</v>
      </c>
      <c r="D13" s="36">
        <v>2.2999999999999998</v>
      </c>
      <c r="E13" s="37">
        <v>2.2999999999999998</v>
      </c>
      <c r="F13" s="38">
        <v>786900</v>
      </c>
      <c r="G13" s="39">
        <v>28511</v>
      </c>
      <c r="H13" s="40"/>
      <c r="I13" s="40"/>
      <c r="J13" s="41"/>
      <c r="K13" s="41"/>
      <c r="L13" s="41"/>
      <c r="M13" s="41"/>
    </row>
    <row r="14" spans="1:20" ht="50.25" customHeight="1" x14ac:dyDescent="0.2">
      <c r="A14" s="30" t="s">
        <v>26</v>
      </c>
      <c r="B14" s="35">
        <v>0</v>
      </c>
      <c r="C14" s="31">
        <v>0</v>
      </c>
      <c r="D14" s="36">
        <v>0</v>
      </c>
      <c r="E14" s="37">
        <v>0</v>
      </c>
      <c r="F14" s="38">
        <v>0</v>
      </c>
      <c r="G14" s="39" t="e">
        <v>#DIV/0!</v>
      </c>
      <c r="H14" s="40"/>
      <c r="I14" s="40"/>
      <c r="J14" s="41"/>
      <c r="K14" s="41"/>
      <c r="L14" s="41"/>
      <c r="M14" s="41"/>
    </row>
    <row r="15" spans="1:20" ht="15" x14ac:dyDescent="0.25">
      <c r="A15" s="322"/>
      <c r="B15" s="322"/>
      <c r="C15" s="322"/>
      <c r="D15" s="322"/>
      <c r="E15" s="322"/>
      <c r="F15" s="322"/>
      <c r="G15" s="322"/>
      <c r="H15" s="322"/>
      <c r="I15" s="322" t="s">
        <v>27</v>
      </c>
    </row>
    <row r="16" spans="1:20" ht="14.25" x14ac:dyDescent="0.2">
      <c r="A16" s="357" t="s">
        <v>195</v>
      </c>
      <c r="B16" s="356"/>
      <c r="C16" s="356"/>
      <c r="D16" s="356"/>
      <c r="E16" s="356"/>
      <c r="F16" s="356"/>
      <c r="G16" s="356"/>
      <c r="H16" s="356"/>
      <c r="I16" s="356"/>
    </row>
    <row r="17" spans="1:20" ht="15" x14ac:dyDescent="0.25">
      <c r="A17" s="43"/>
      <c r="B17" s="322"/>
      <c r="C17" s="322"/>
      <c r="D17" s="322"/>
      <c r="E17" s="322"/>
      <c r="F17" s="322"/>
      <c r="G17" s="322"/>
      <c r="H17" s="322"/>
      <c r="I17" s="322"/>
    </row>
    <row r="18" spans="1:20" ht="102.75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60" x14ac:dyDescent="0.2">
      <c r="A19" s="5">
        <v>12</v>
      </c>
      <c r="B19" s="44" t="s">
        <v>196</v>
      </c>
      <c r="C19" s="44" t="s">
        <v>197</v>
      </c>
      <c r="D19" s="44" t="s">
        <v>198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</row>
    <row r="20" spans="1:20" ht="15" x14ac:dyDescent="0.25">
      <c r="A20" s="45" t="s">
        <v>206</v>
      </c>
      <c r="B20" s="46"/>
      <c r="C20" s="47">
        <v>12</v>
      </c>
      <c r="D20" s="48">
        <v>20</v>
      </c>
      <c r="E20" s="48">
        <v>32</v>
      </c>
      <c r="F20" s="47">
        <v>0</v>
      </c>
      <c r="G20" s="49">
        <v>5</v>
      </c>
      <c r="H20" s="50"/>
      <c r="I20" s="50">
        <v>5</v>
      </c>
    </row>
    <row r="22" spans="1:20" ht="1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18.75" x14ac:dyDescent="0.2">
      <c r="A23" s="362" t="s">
        <v>32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x14ac:dyDescent="0.2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</row>
    <row r="26" spans="1:20" ht="15" x14ac:dyDescent="0.2">
      <c r="A26" s="366" t="s">
        <v>34</v>
      </c>
      <c r="B26" s="438">
        <v>12</v>
      </c>
      <c r="C26" s="366" t="s">
        <v>199</v>
      </c>
      <c r="D26" s="366"/>
      <c r="E26" s="366"/>
      <c r="F26" s="366"/>
      <c r="G26" s="366" t="s">
        <v>35</v>
      </c>
      <c r="H26" s="366"/>
      <c r="I26" s="366"/>
      <c r="J26" s="366"/>
      <c r="K26" s="366" t="s">
        <v>200</v>
      </c>
      <c r="L26" s="366"/>
      <c r="M26" s="366" t="s">
        <v>36</v>
      </c>
      <c r="N26" s="366" t="s">
        <v>37</v>
      </c>
      <c r="O26" s="366" t="s">
        <v>38</v>
      </c>
    </row>
    <row r="27" spans="1:20" x14ac:dyDescent="0.2">
      <c r="A27" s="366"/>
      <c r="B27" s="366"/>
      <c r="C27" s="366" t="s">
        <v>39</v>
      </c>
      <c r="D27" s="366" t="s">
        <v>40</v>
      </c>
      <c r="E27" s="366" t="s">
        <v>41</v>
      </c>
      <c r="F27" s="366" t="s">
        <v>42</v>
      </c>
      <c r="G27" s="366" t="s">
        <v>39</v>
      </c>
      <c r="H27" s="366" t="s">
        <v>40</v>
      </c>
      <c r="I27" s="366" t="s">
        <v>41</v>
      </c>
      <c r="J27" s="366" t="s">
        <v>42</v>
      </c>
      <c r="K27" s="366"/>
      <c r="L27" s="366"/>
      <c r="M27" s="366"/>
      <c r="N27" s="366"/>
      <c r="O27" s="366"/>
    </row>
    <row r="28" spans="1:20" ht="15" x14ac:dyDescent="0.2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23" t="s">
        <v>43</v>
      </c>
      <c r="L28" s="323" t="s">
        <v>44</v>
      </c>
      <c r="M28" s="366"/>
      <c r="N28" s="366"/>
      <c r="O28" s="366"/>
    </row>
    <row r="29" spans="1:20" ht="15" x14ac:dyDescent="0.2">
      <c r="A29" s="369" t="s">
        <v>45</v>
      </c>
      <c r="B29" s="370"/>
      <c r="C29" s="180"/>
      <c r="D29" s="180"/>
      <c r="E29" s="180"/>
      <c r="F29" s="180"/>
      <c r="G29" s="180"/>
      <c r="H29" s="180"/>
      <c r="I29" s="180"/>
      <c r="J29" s="180"/>
      <c r="K29" s="55"/>
      <c r="L29" s="55"/>
      <c r="M29" s="56"/>
      <c r="N29" s="56"/>
      <c r="O29" s="56"/>
    </row>
    <row r="30" spans="1:20" ht="171" customHeight="1" x14ac:dyDescent="0.2">
      <c r="A30" s="323" t="s">
        <v>206</v>
      </c>
      <c r="B30" s="57"/>
      <c r="C30" s="149">
        <v>46.11</v>
      </c>
      <c r="D30" s="149">
        <v>46.11</v>
      </c>
      <c r="E30" s="149">
        <v>39</v>
      </c>
      <c r="F30" s="149">
        <v>0</v>
      </c>
      <c r="G30" s="59">
        <v>38.75</v>
      </c>
      <c r="H30" s="59">
        <v>38.75</v>
      </c>
      <c r="I30" s="60">
        <v>34</v>
      </c>
      <c r="J30" s="181">
        <v>0</v>
      </c>
      <c r="K30" s="181"/>
      <c r="L30" s="61"/>
      <c r="M30" s="62" t="s">
        <v>244</v>
      </c>
      <c r="N30" s="63" t="s">
        <v>229</v>
      </c>
      <c r="O30" s="58"/>
      <c r="P30" s="276"/>
      <c r="Q30" s="285"/>
      <c r="R30" s="276"/>
      <c r="S30" s="276"/>
      <c r="T30" s="276"/>
    </row>
    <row r="31" spans="1:20" ht="15.75" x14ac:dyDescent="0.25">
      <c r="A31"/>
      <c r="B31"/>
      <c r="C31"/>
      <c r="D31"/>
      <c r="E31" s="376" t="s">
        <v>46</v>
      </c>
      <c r="F31" s="376"/>
      <c r="G31" s="376"/>
      <c r="M31" s="1" t="s">
        <v>210</v>
      </c>
    </row>
    <row r="32" spans="1:20" ht="55.5" customHeight="1" x14ac:dyDescent="0.2">
      <c r="A32" s="377" t="s">
        <v>47</v>
      </c>
      <c r="B32" s="377"/>
      <c r="C32" s="377"/>
      <c r="D32" s="377"/>
      <c r="E32" s="377"/>
      <c r="F32" s="377"/>
      <c r="G32" s="377"/>
      <c r="K32" s="1" t="s">
        <v>177</v>
      </c>
      <c r="M32" s="276">
        <v>7.36</v>
      </c>
      <c r="N32" s="277">
        <v>5</v>
      </c>
    </row>
    <row r="33" spans="1:17" x14ac:dyDescent="0.2">
      <c r="A33" s="426" t="s">
        <v>206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7" ht="261.75" customHeight="1" x14ac:dyDescent="0.2">
      <c r="A34" s="427"/>
      <c r="B34" s="427"/>
      <c r="C34" s="427"/>
      <c r="D34" s="427"/>
      <c r="E34" s="427"/>
      <c r="F34" s="427"/>
      <c r="G34" s="427"/>
    </row>
    <row r="35" spans="1:17" ht="22.5" customHeight="1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7" ht="15.75" x14ac:dyDescent="0.2">
      <c r="A36" s="327" t="s">
        <v>56</v>
      </c>
      <c r="B36" s="67">
        <v>1</v>
      </c>
      <c r="C36" s="329">
        <v>62108</v>
      </c>
      <c r="D36" s="327"/>
      <c r="E36" s="329">
        <v>32184</v>
      </c>
      <c r="F36" s="69">
        <v>1.9</v>
      </c>
      <c r="G36" s="69">
        <v>0</v>
      </c>
    </row>
    <row r="37" spans="1:17" ht="15.75" x14ac:dyDescent="0.2">
      <c r="A37" s="327" t="s">
        <v>57</v>
      </c>
      <c r="B37" s="67">
        <v>1</v>
      </c>
      <c r="C37" s="327"/>
      <c r="D37" s="261">
        <v>45242</v>
      </c>
      <c r="E37" s="329">
        <v>32184</v>
      </c>
      <c r="F37" s="69">
        <v>0</v>
      </c>
      <c r="G37" s="69">
        <v>1.4</v>
      </c>
      <c r="H37" s="1">
        <v>542900</v>
      </c>
    </row>
    <row r="38" spans="1:17" ht="15.75" x14ac:dyDescent="0.2">
      <c r="A38" s="327" t="s">
        <v>58</v>
      </c>
      <c r="B38" s="70"/>
      <c r="C38" s="327"/>
      <c r="D38" s="262"/>
      <c r="E38" s="329">
        <v>32184</v>
      </c>
      <c r="F38" s="69">
        <v>0</v>
      </c>
      <c r="G38" s="69">
        <v>0</v>
      </c>
      <c r="H38" s="1">
        <v>0</v>
      </c>
    </row>
    <row r="39" spans="1:17" ht="15.75" x14ac:dyDescent="0.2">
      <c r="A39" s="327" t="s">
        <v>59</v>
      </c>
      <c r="B39" s="70"/>
      <c r="C39" s="327"/>
      <c r="D39" s="262"/>
      <c r="E39" s="329">
        <v>32184</v>
      </c>
      <c r="F39" s="69">
        <v>0</v>
      </c>
      <c r="G39" s="69">
        <v>0</v>
      </c>
      <c r="H39" s="1">
        <v>0</v>
      </c>
    </row>
    <row r="40" spans="1:17" ht="15.75" x14ac:dyDescent="0.2">
      <c r="A40" s="327" t="s">
        <v>60</v>
      </c>
      <c r="B40" s="70"/>
      <c r="C40" s="327"/>
      <c r="D40" s="262"/>
      <c r="E40" s="329">
        <v>32184</v>
      </c>
      <c r="F40" s="69">
        <v>0</v>
      </c>
      <c r="G40" s="69">
        <v>0</v>
      </c>
      <c r="H40" s="1">
        <v>0</v>
      </c>
    </row>
    <row r="41" spans="1:17" ht="48" customHeight="1" x14ac:dyDescent="0.3">
      <c r="A41" s="390" t="s">
        <v>172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7" customFormat="1" ht="15" customHeight="1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Q42" s="110"/>
    </row>
    <row r="43" spans="1:17" customFormat="1" ht="15" x14ac:dyDescent="0.25">
      <c r="Q43" s="110"/>
    </row>
    <row r="44" spans="1:17" s="72" customFormat="1" ht="15.75" x14ac:dyDescent="0.25">
      <c r="A44" s="389" t="s">
        <v>206</v>
      </c>
      <c r="B44" s="439" t="s">
        <v>191</v>
      </c>
      <c r="C44" s="439"/>
      <c r="D44" s="439"/>
      <c r="E44" s="439"/>
      <c r="F44" s="439"/>
      <c r="G44" s="439"/>
      <c r="H44" s="439"/>
      <c r="I44" s="440">
        <v>12</v>
      </c>
      <c r="J44" s="439"/>
      <c r="K44" s="439"/>
      <c r="L44" s="439"/>
      <c r="M44" s="439"/>
      <c r="N44" s="439"/>
      <c r="O44" s="439"/>
      <c r="Q44" s="184"/>
    </row>
    <row r="45" spans="1:17" s="73" customFormat="1" ht="63.2" customHeight="1" x14ac:dyDescent="0.25">
      <c r="A45" s="389"/>
      <c r="B45" s="389" t="s">
        <v>63</v>
      </c>
      <c r="C45" s="389" t="s">
        <v>64</v>
      </c>
      <c r="D45" s="389" t="s">
        <v>65</v>
      </c>
      <c r="E45" s="389"/>
      <c r="F45" s="389"/>
      <c r="G45" s="389"/>
      <c r="H45" s="389" t="s">
        <v>66</v>
      </c>
      <c r="I45" s="389" t="s">
        <v>63</v>
      </c>
      <c r="J45" s="389" t="s">
        <v>64</v>
      </c>
      <c r="K45" s="389" t="s">
        <v>65</v>
      </c>
      <c r="L45" s="389"/>
      <c r="M45" s="389"/>
      <c r="N45" s="389"/>
      <c r="O45" s="389" t="s">
        <v>66</v>
      </c>
      <c r="Q45" s="185"/>
    </row>
    <row r="46" spans="1:17" s="73" customFormat="1" ht="27.75" customHeight="1" x14ac:dyDescent="0.25">
      <c r="A46" s="389"/>
      <c r="B46" s="389"/>
      <c r="C46" s="389"/>
      <c r="D46" s="389" t="s">
        <v>67</v>
      </c>
      <c r="E46" s="389" t="s">
        <v>68</v>
      </c>
      <c r="F46" s="389"/>
      <c r="G46" s="389"/>
      <c r="H46" s="389"/>
      <c r="I46" s="389"/>
      <c r="J46" s="389"/>
      <c r="K46" s="389" t="s">
        <v>67</v>
      </c>
      <c r="L46" s="389" t="s">
        <v>68</v>
      </c>
      <c r="M46" s="389"/>
      <c r="N46" s="389"/>
      <c r="O46" s="389"/>
      <c r="Q46" s="185"/>
    </row>
    <row r="47" spans="1:17" s="73" customFormat="1" ht="112.7" customHeight="1" x14ac:dyDescent="0.25">
      <c r="A47" s="389"/>
      <c r="B47" s="389"/>
      <c r="C47" s="389"/>
      <c r="D47" s="389"/>
      <c r="E47" s="325" t="s">
        <v>69</v>
      </c>
      <c r="F47" s="325" t="s">
        <v>70</v>
      </c>
      <c r="G47" s="325" t="s">
        <v>71</v>
      </c>
      <c r="H47" s="389"/>
      <c r="I47" s="389"/>
      <c r="J47" s="389"/>
      <c r="K47" s="389"/>
      <c r="L47" s="325" t="s">
        <v>69</v>
      </c>
      <c r="M47" s="325" t="s">
        <v>70</v>
      </c>
      <c r="N47" s="325" t="s">
        <v>71</v>
      </c>
      <c r="O47" s="389"/>
      <c r="Q47" s="185"/>
    </row>
    <row r="48" spans="1:17" s="77" customFormat="1" ht="36.75" customHeight="1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  <c r="Q48" s="186"/>
    </row>
    <row r="49" spans="1:17" customFormat="1" ht="15.75" x14ac:dyDescent="0.3">
      <c r="A49" s="385" t="s">
        <v>73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78"/>
      <c r="Q49" s="110"/>
    </row>
    <row r="50" spans="1:17" customFormat="1" ht="18.75" x14ac:dyDescent="0.3">
      <c r="A50" s="79" t="s">
        <v>74</v>
      </c>
      <c r="B50" s="80">
        <v>1</v>
      </c>
      <c r="C50" s="79">
        <v>1</v>
      </c>
      <c r="D50" s="81">
        <v>970.4</v>
      </c>
      <c r="E50" s="79">
        <v>970.4</v>
      </c>
      <c r="F50" s="81"/>
      <c r="G50" s="81"/>
      <c r="H50" s="82">
        <v>62110</v>
      </c>
      <c r="I50" s="80">
        <v>1</v>
      </c>
      <c r="J50" s="83">
        <v>1</v>
      </c>
      <c r="K50" s="83">
        <v>970.4</v>
      </c>
      <c r="L50" s="83">
        <v>970.4</v>
      </c>
      <c r="M50" s="83"/>
      <c r="N50" s="83"/>
      <c r="O50" s="82">
        <v>62110</v>
      </c>
      <c r="P50" s="182"/>
      <c r="Q50" s="110"/>
    </row>
    <row r="51" spans="1:17" customFormat="1" ht="37.5" x14ac:dyDescent="0.3">
      <c r="A51" s="79" t="s">
        <v>75</v>
      </c>
      <c r="B51" s="80">
        <v>1</v>
      </c>
      <c r="C51" s="79">
        <v>1</v>
      </c>
      <c r="D51" s="81">
        <v>706.9</v>
      </c>
      <c r="E51" s="79">
        <v>706.9</v>
      </c>
      <c r="F51" s="81"/>
      <c r="G51" s="81"/>
      <c r="H51" s="82">
        <v>45244</v>
      </c>
      <c r="I51" s="80">
        <v>1</v>
      </c>
      <c r="J51" s="83">
        <v>1</v>
      </c>
      <c r="K51" s="83">
        <v>706.9</v>
      </c>
      <c r="L51" s="83">
        <v>706.9</v>
      </c>
      <c r="M51" s="83"/>
      <c r="N51" s="83"/>
      <c r="O51" s="82">
        <v>45244</v>
      </c>
      <c r="P51" s="182"/>
      <c r="Q51" s="110"/>
    </row>
    <row r="52" spans="1:17" customFormat="1" ht="56.25" x14ac:dyDescent="0.3">
      <c r="A52" s="79" t="s">
        <v>178</v>
      </c>
      <c r="B52" s="80">
        <v>0.5</v>
      </c>
      <c r="C52" s="79">
        <v>0.5</v>
      </c>
      <c r="D52" s="81">
        <v>118.7</v>
      </c>
      <c r="E52" s="79">
        <v>118.7</v>
      </c>
      <c r="F52" s="81"/>
      <c r="G52" s="81"/>
      <c r="H52" s="82">
        <v>15195</v>
      </c>
      <c r="I52" s="85">
        <v>0.5</v>
      </c>
      <c r="J52" s="86">
        <v>0.5</v>
      </c>
      <c r="K52" s="83">
        <v>118.7</v>
      </c>
      <c r="L52" s="86">
        <v>118.7</v>
      </c>
      <c r="M52" s="83"/>
      <c r="N52" s="83"/>
      <c r="O52" s="82">
        <v>15195</v>
      </c>
      <c r="P52" s="182"/>
      <c r="Q52" s="110"/>
    </row>
    <row r="53" spans="1:17" customFormat="1" ht="18.75" x14ac:dyDescent="0.3">
      <c r="A53" s="79" t="s">
        <v>77</v>
      </c>
      <c r="B53" s="80">
        <v>6.25</v>
      </c>
      <c r="C53" s="79">
        <v>5.7</v>
      </c>
      <c r="D53" s="81">
        <v>2111.6999999999998</v>
      </c>
      <c r="E53" s="79">
        <v>2111.6999999999998</v>
      </c>
      <c r="F53" s="81"/>
      <c r="G53" s="81"/>
      <c r="H53" s="82">
        <v>23712</v>
      </c>
      <c r="I53" s="80">
        <v>6.25</v>
      </c>
      <c r="J53" s="80">
        <v>5.7</v>
      </c>
      <c r="K53" s="83">
        <v>2111.6999999999998</v>
      </c>
      <c r="L53" s="80">
        <v>2111.6999999999998</v>
      </c>
      <c r="M53" s="83"/>
      <c r="N53" s="83"/>
      <c r="O53" s="82">
        <v>23712</v>
      </c>
      <c r="P53" s="182"/>
      <c r="Q53" s="110"/>
    </row>
    <row r="54" spans="1:17" customFormat="1" ht="18.75" x14ac:dyDescent="0.3">
      <c r="A54" s="87" t="s">
        <v>78</v>
      </c>
      <c r="B54" s="88">
        <v>8.75</v>
      </c>
      <c r="C54" s="87">
        <v>8.1999999999999993</v>
      </c>
      <c r="D54" s="87">
        <v>3907.7</v>
      </c>
      <c r="E54" s="87">
        <v>3907.7</v>
      </c>
      <c r="F54" s="87">
        <v>0</v>
      </c>
      <c r="G54" s="87">
        <v>0</v>
      </c>
      <c r="H54" s="82">
        <v>30501</v>
      </c>
      <c r="I54" s="88">
        <v>8.75</v>
      </c>
      <c r="J54" s="89">
        <v>8.1999999999999993</v>
      </c>
      <c r="K54" s="89">
        <v>3907.7</v>
      </c>
      <c r="L54" s="89">
        <v>3907.7</v>
      </c>
      <c r="M54" s="89"/>
      <c r="N54" s="89"/>
      <c r="O54" s="82">
        <v>30501</v>
      </c>
      <c r="P54" s="182"/>
      <c r="Q54" s="110"/>
    </row>
    <row r="55" spans="1:17" customFormat="1" ht="15.75" x14ac:dyDescent="0.3">
      <c r="A55" s="441" t="s">
        <v>79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90"/>
      <c r="Q55" s="110"/>
    </row>
    <row r="56" spans="1:17" customFormat="1" ht="18.75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182"/>
      <c r="Q56" s="110"/>
    </row>
    <row r="57" spans="1:17" customFormat="1" ht="37.5" x14ac:dyDescent="0.3">
      <c r="A57" s="79" t="s">
        <v>75</v>
      </c>
      <c r="B57" s="80">
        <v>0</v>
      </c>
      <c r="C57" s="79">
        <v>0</v>
      </c>
      <c r="D57" s="81">
        <v>0</v>
      </c>
      <c r="E57" s="79">
        <v>0</v>
      </c>
      <c r="F57" s="81"/>
      <c r="G57" s="81"/>
      <c r="H57" s="82" t="e">
        <v>#DIV/0!</v>
      </c>
      <c r="I57" s="80">
        <v>0</v>
      </c>
      <c r="J57" s="83">
        <v>0</v>
      </c>
      <c r="K57" s="83">
        <v>0</v>
      </c>
      <c r="L57" s="83">
        <v>0</v>
      </c>
      <c r="M57" s="83"/>
      <c r="N57" s="83"/>
      <c r="O57" s="82" t="e">
        <v>#DIV/0!</v>
      </c>
      <c r="P57" s="182"/>
      <c r="Q57" s="110"/>
    </row>
    <row r="58" spans="1:17" customFormat="1" ht="56.25" x14ac:dyDescent="0.3">
      <c r="A58" s="79" t="s">
        <v>178</v>
      </c>
      <c r="B58" s="80">
        <v>2</v>
      </c>
      <c r="C58" s="79">
        <v>2</v>
      </c>
      <c r="D58" s="81">
        <v>346</v>
      </c>
      <c r="E58" s="79">
        <v>346</v>
      </c>
      <c r="F58" s="81"/>
      <c r="G58" s="81"/>
      <c r="H58" s="82">
        <v>11073</v>
      </c>
      <c r="I58" s="85">
        <v>2</v>
      </c>
      <c r="J58" s="85">
        <v>2</v>
      </c>
      <c r="K58" s="83">
        <v>346</v>
      </c>
      <c r="L58" s="85">
        <v>346</v>
      </c>
      <c r="M58" s="83"/>
      <c r="N58" s="83"/>
      <c r="O58" s="82">
        <v>11073</v>
      </c>
      <c r="P58" s="182"/>
      <c r="Q58" s="110"/>
    </row>
    <row r="59" spans="1:17" customFormat="1" ht="18.75" x14ac:dyDescent="0.3">
      <c r="A59" s="79" t="s">
        <v>77</v>
      </c>
      <c r="B59" s="80">
        <v>2</v>
      </c>
      <c r="C59" s="79">
        <v>2.2000000000000002</v>
      </c>
      <c r="D59" s="81">
        <v>723.2</v>
      </c>
      <c r="E59" s="79">
        <v>723.2</v>
      </c>
      <c r="F59" s="81"/>
      <c r="G59" s="81"/>
      <c r="H59" s="82">
        <v>21040</v>
      </c>
      <c r="I59" s="80">
        <v>2</v>
      </c>
      <c r="J59" s="80">
        <v>2.2000000000000002</v>
      </c>
      <c r="K59" s="83">
        <v>723.2</v>
      </c>
      <c r="L59" s="80">
        <v>723.2</v>
      </c>
      <c r="M59" s="83"/>
      <c r="N59" s="83"/>
      <c r="O59" s="82">
        <v>21040</v>
      </c>
      <c r="P59" s="182"/>
      <c r="Q59" s="110"/>
    </row>
    <row r="60" spans="1:17" customFormat="1" ht="18.75" x14ac:dyDescent="0.3">
      <c r="A60" s="87" t="s">
        <v>78</v>
      </c>
      <c r="B60" s="88">
        <v>4</v>
      </c>
      <c r="C60" s="87">
        <v>4.2</v>
      </c>
      <c r="D60" s="87">
        <v>1069.2</v>
      </c>
      <c r="E60" s="87">
        <v>1069.2</v>
      </c>
      <c r="F60" s="87">
        <v>0</v>
      </c>
      <c r="G60" s="87">
        <v>0</v>
      </c>
      <c r="H60" s="82">
        <v>16294</v>
      </c>
      <c r="I60" s="88">
        <v>4</v>
      </c>
      <c r="J60" s="89">
        <v>4.2</v>
      </c>
      <c r="K60" s="89">
        <v>1069.2</v>
      </c>
      <c r="L60" s="89">
        <v>1069.2</v>
      </c>
      <c r="M60" s="89"/>
      <c r="N60" s="89"/>
      <c r="O60" s="82">
        <v>16294</v>
      </c>
      <c r="P60" s="182"/>
      <c r="Q60" s="110"/>
    </row>
    <row r="61" spans="1:17" customFormat="1" ht="15.75" x14ac:dyDescent="0.3">
      <c r="A61" s="441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90"/>
      <c r="Q61" s="110"/>
    </row>
    <row r="62" spans="1:17" customFormat="1" ht="18.75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182"/>
      <c r="Q62" s="110"/>
    </row>
    <row r="63" spans="1:17" customFormat="1" ht="37.5" x14ac:dyDescent="0.3">
      <c r="A63" s="79" t="s">
        <v>75</v>
      </c>
      <c r="B63" s="80">
        <v>0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0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182"/>
      <c r="Q63" s="110"/>
    </row>
    <row r="64" spans="1:17" customFormat="1" ht="56.25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182"/>
      <c r="Q64" s="110"/>
    </row>
    <row r="65" spans="1:17" customFormat="1" ht="18.75" x14ac:dyDescent="0.3">
      <c r="A65" s="79" t="s">
        <v>77</v>
      </c>
      <c r="B65" s="80">
        <v>0</v>
      </c>
      <c r="C65" s="79">
        <v>0</v>
      </c>
      <c r="D65" s="81">
        <v>0</v>
      </c>
      <c r="E65" s="79">
        <v>0</v>
      </c>
      <c r="F65" s="81"/>
      <c r="G65" s="81"/>
      <c r="H65" s="82" t="e">
        <v>#DIV/0!</v>
      </c>
      <c r="I65" s="80">
        <v>0</v>
      </c>
      <c r="J65" s="80">
        <v>0</v>
      </c>
      <c r="K65" s="83">
        <v>0</v>
      </c>
      <c r="L65" s="80">
        <v>0</v>
      </c>
      <c r="M65" s="83"/>
      <c r="N65" s="83"/>
      <c r="O65" s="82" t="e">
        <v>#DIV/0!</v>
      </c>
      <c r="P65" s="182"/>
      <c r="Q65" s="110"/>
    </row>
    <row r="66" spans="1:17" customFormat="1" ht="18.75" x14ac:dyDescent="0.3">
      <c r="A66" s="87" t="s">
        <v>78</v>
      </c>
      <c r="B66" s="88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2" t="e">
        <v>#DIV/0!</v>
      </c>
      <c r="I66" s="88">
        <v>0</v>
      </c>
      <c r="J66" s="89">
        <v>0</v>
      </c>
      <c r="K66" s="89">
        <v>0</v>
      </c>
      <c r="L66" s="89">
        <v>0</v>
      </c>
      <c r="M66" s="89"/>
      <c r="N66" s="89"/>
      <c r="O66" s="82" t="e">
        <v>#DIV/0!</v>
      </c>
      <c r="P66" s="182"/>
      <c r="Q66" s="110"/>
    </row>
    <row r="67" spans="1:17" customFormat="1" ht="15.75" x14ac:dyDescent="0.3">
      <c r="A67" s="441" t="s">
        <v>81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3"/>
      <c r="P67" s="90"/>
      <c r="Q67" s="110"/>
    </row>
    <row r="68" spans="1:17" customFormat="1" ht="18.75" x14ac:dyDescent="0.3">
      <c r="A68" s="79" t="s">
        <v>74</v>
      </c>
      <c r="B68" s="80">
        <v>0</v>
      </c>
      <c r="C68" s="79">
        <v>0</v>
      </c>
      <c r="D68" s="81">
        <v>0</v>
      </c>
      <c r="E68" s="79">
        <v>0</v>
      </c>
      <c r="F68" s="81"/>
      <c r="G68" s="81"/>
      <c r="H68" s="82" t="e">
        <v>#DIV/0!</v>
      </c>
      <c r="I68" s="80">
        <v>0</v>
      </c>
      <c r="J68" s="83">
        <v>0</v>
      </c>
      <c r="K68" s="83">
        <v>0</v>
      </c>
      <c r="L68" s="83">
        <v>0</v>
      </c>
      <c r="M68" s="83"/>
      <c r="N68" s="83"/>
      <c r="O68" s="82" t="e">
        <v>#DIV/0!</v>
      </c>
      <c r="P68" s="182"/>
      <c r="Q68" s="110"/>
    </row>
    <row r="69" spans="1:17" customFormat="1" ht="37.5" x14ac:dyDescent="0.3">
      <c r="A69" s="79" t="s">
        <v>75</v>
      </c>
      <c r="B69" s="80">
        <v>0</v>
      </c>
      <c r="C69" s="79">
        <v>0</v>
      </c>
      <c r="D69" s="81">
        <v>0</v>
      </c>
      <c r="E69" s="79">
        <v>0</v>
      </c>
      <c r="F69" s="81"/>
      <c r="G69" s="81"/>
      <c r="H69" s="82" t="e">
        <v>#DIV/0!</v>
      </c>
      <c r="I69" s="80">
        <v>0</v>
      </c>
      <c r="J69" s="83">
        <v>0</v>
      </c>
      <c r="K69" s="83">
        <v>0</v>
      </c>
      <c r="L69" s="83">
        <v>0</v>
      </c>
      <c r="M69" s="83"/>
      <c r="N69" s="83"/>
      <c r="O69" s="82" t="e">
        <v>#DIV/0!</v>
      </c>
      <c r="P69" s="182"/>
      <c r="Q69" s="110"/>
    </row>
    <row r="70" spans="1:17" customFormat="1" ht="56.25" x14ac:dyDescent="0.3">
      <c r="A70" s="79" t="s">
        <v>178</v>
      </c>
      <c r="B70" s="80">
        <v>0</v>
      </c>
      <c r="C70" s="79">
        <v>0</v>
      </c>
      <c r="D70" s="81">
        <v>0</v>
      </c>
      <c r="E70" s="79">
        <v>0</v>
      </c>
      <c r="F70" s="81"/>
      <c r="G70" s="81"/>
      <c r="H70" s="82" t="e">
        <v>#DIV/0!</v>
      </c>
      <c r="I70" s="85"/>
      <c r="J70" s="85"/>
      <c r="K70" s="83">
        <v>0</v>
      </c>
      <c r="L70" s="85"/>
      <c r="M70" s="83"/>
      <c r="N70" s="83"/>
      <c r="O70" s="82" t="e">
        <v>#DIV/0!</v>
      </c>
      <c r="P70" s="182"/>
      <c r="Q70" s="110"/>
    </row>
    <row r="71" spans="1:17" customFormat="1" ht="18.75" x14ac:dyDescent="0.3">
      <c r="A71" s="79" t="s">
        <v>77</v>
      </c>
      <c r="B71" s="80">
        <v>0</v>
      </c>
      <c r="C71" s="79">
        <v>0</v>
      </c>
      <c r="D71" s="81">
        <v>0</v>
      </c>
      <c r="E71" s="79">
        <v>0</v>
      </c>
      <c r="F71" s="81"/>
      <c r="G71" s="81"/>
      <c r="H71" s="82" t="e">
        <v>#DIV/0!</v>
      </c>
      <c r="I71" s="80">
        <v>0</v>
      </c>
      <c r="J71" s="80">
        <v>0</v>
      </c>
      <c r="K71" s="83">
        <v>0</v>
      </c>
      <c r="L71" s="80">
        <v>0</v>
      </c>
      <c r="M71" s="83"/>
      <c r="N71" s="83"/>
      <c r="O71" s="82" t="e">
        <v>#DIV/0!</v>
      </c>
      <c r="P71" s="182"/>
      <c r="Q71" s="110"/>
    </row>
    <row r="72" spans="1:17" customFormat="1" ht="18.75" x14ac:dyDescent="0.3">
      <c r="A72" s="87" t="s">
        <v>78</v>
      </c>
      <c r="B72" s="88">
        <v>0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2" t="e">
        <v>#DIV/0!</v>
      </c>
      <c r="I72" s="88">
        <v>0</v>
      </c>
      <c r="J72" s="89">
        <v>0</v>
      </c>
      <c r="K72" s="89">
        <v>0</v>
      </c>
      <c r="L72" s="89">
        <v>0</v>
      </c>
      <c r="M72" s="89"/>
      <c r="N72" s="89"/>
      <c r="O72" s="82" t="e">
        <v>#DIV/0!</v>
      </c>
      <c r="P72" s="182"/>
      <c r="Q72" s="110"/>
    </row>
    <row r="73" spans="1:17" customFormat="1" ht="15.75" x14ac:dyDescent="0.3">
      <c r="A73" s="441" t="s">
        <v>82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3"/>
      <c r="P73" s="90"/>
      <c r="Q73" s="110"/>
    </row>
    <row r="74" spans="1:17" customFormat="1" ht="18.75" x14ac:dyDescent="0.3">
      <c r="A74" s="79" t="s">
        <v>74</v>
      </c>
      <c r="B74" s="80">
        <v>1</v>
      </c>
      <c r="C74" s="80">
        <v>1</v>
      </c>
      <c r="D74" s="80">
        <v>970.4</v>
      </c>
      <c r="E74" s="80">
        <v>970.4</v>
      </c>
      <c r="F74" s="80">
        <v>0</v>
      </c>
      <c r="G74" s="80">
        <v>0</v>
      </c>
      <c r="H74" s="82">
        <v>62110</v>
      </c>
      <c r="I74" s="80">
        <v>1</v>
      </c>
      <c r="J74" s="83">
        <v>1</v>
      </c>
      <c r="K74" s="83">
        <v>970.4</v>
      </c>
      <c r="L74" s="83">
        <v>970.4</v>
      </c>
      <c r="M74" s="83">
        <v>0</v>
      </c>
      <c r="N74" s="83">
        <v>0</v>
      </c>
      <c r="O74" s="82">
        <v>62110</v>
      </c>
      <c r="P74" s="182"/>
      <c r="Q74" s="110"/>
    </row>
    <row r="75" spans="1:17" customFormat="1" ht="37.5" x14ac:dyDescent="0.3">
      <c r="A75" s="79" t="s">
        <v>75</v>
      </c>
      <c r="B75" s="80">
        <v>1</v>
      </c>
      <c r="C75" s="80">
        <v>1</v>
      </c>
      <c r="D75" s="80">
        <v>706.9</v>
      </c>
      <c r="E75" s="80">
        <v>706.9</v>
      </c>
      <c r="F75" s="80">
        <v>0</v>
      </c>
      <c r="G75" s="80">
        <v>0</v>
      </c>
      <c r="H75" s="82">
        <v>45244</v>
      </c>
      <c r="I75" s="80">
        <v>1</v>
      </c>
      <c r="J75" s="83">
        <v>1</v>
      </c>
      <c r="K75" s="83">
        <v>706.9</v>
      </c>
      <c r="L75" s="83">
        <v>706.9</v>
      </c>
      <c r="M75" s="83">
        <v>0</v>
      </c>
      <c r="N75" s="83">
        <v>0</v>
      </c>
      <c r="O75" s="82">
        <v>45244</v>
      </c>
      <c r="P75" s="182"/>
      <c r="Q75" s="110"/>
    </row>
    <row r="76" spans="1:17" customFormat="1" ht="56.25" x14ac:dyDescent="0.3">
      <c r="A76" s="79" t="s">
        <v>178</v>
      </c>
      <c r="B76" s="80">
        <v>2.5</v>
      </c>
      <c r="C76" s="80">
        <v>2.5</v>
      </c>
      <c r="D76" s="80">
        <v>464.7</v>
      </c>
      <c r="E76" s="80">
        <v>464.7</v>
      </c>
      <c r="F76" s="80">
        <v>0</v>
      </c>
      <c r="G76" s="80">
        <v>0</v>
      </c>
      <c r="H76" s="82">
        <v>11897</v>
      </c>
      <c r="I76" s="80">
        <v>2.5</v>
      </c>
      <c r="J76" s="83">
        <v>2.5</v>
      </c>
      <c r="K76" s="83">
        <v>464.7</v>
      </c>
      <c r="L76" s="83">
        <v>464.7</v>
      </c>
      <c r="M76" s="83">
        <v>0</v>
      </c>
      <c r="N76" s="83">
        <v>0</v>
      </c>
      <c r="O76" s="82">
        <v>11897</v>
      </c>
      <c r="P76" s="182"/>
      <c r="Q76" s="110"/>
    </row>
    <row r="77" spans="1:17" customFormat="1" ht="18.75" x14ac:dyDescent="0.3">
      <c r="A77" s="79" t="s">
        <v>77</v>
      </c>
      <c r="B77" s="80">
        <v>8.25</v>
      </c>
      <c r="C77" s="80">
        <v>7.9</v>
      </c>
      <c r="D77" s="80">
        <v>2834.9</v>
      </c>
      <c r="E77" s="80">
        <v>2834.9</v>
      </c>
      <c r="F77" s="80">
        <v>0</v>
      </c>
      <c r="G77" s="80">
        <v>0</v>
      </c>
      <c r="H77" s="82">
        <v>22968</v>
      </c>
      <c r="I77" s="80">
        <v>8.25</v>
      </c>
      <c r="J77" s="83">
        <v>7.9</v>
      </c>
      <c r="K77" s="83">
        <v>2834.9</v>
      </c>
      <c r="L77" s="83">
        <v>2834.9</v>
      </c>
      <c r="M77" s="83">
        <v>0</v>
      </c>
      <c r="N77" s="83">
        <v>0</v>
      </c>
      <c r="O77" s="82">
        <v>22968</v>
      </c>
      <c r="P77" s="182"/>
      <c r="Q77" s="110"/>
    </row>
    <row r="78" spans="1:17" customFormat="1" ht="18.75" x14ac:dyDescent="0.3">
      <c r="A78" s="87" t="s">
        <v>78</v>
      </c>
      <c r="B78" s="88">
        <v>12.75</v>
      </c>
      <c r="C78" s="87">
        <v>12.4</v>
      </c>
      <c r="D78" s="87">
        <v>4976.8999999999996</v>
      </c>
      <c r="E78" s="87">
        <v>4976.8999999999996</v>
      </c>
      <c r="F78" s="87">
        <v>0</v>
      </c>
      <c r="G78" s="87">
        <v>0</v>
      </c>
      <c r="H78" s="82">
        <v>25689</v>
      </c>
      <c r="I78" s="88">
        <v>12.75</v>
      </c>
      <c r="J78" s="89">
        <v>12.4</v>
      </c>
      <c r="K78" s="89">
        <v>4976.8999999999996</v>
      </c>
      <c r="L78" s="89">
        <v>4976.8999999999996</v>
      </c>
      <c r="M78" s="89">
        <v>0</v>
      </c>
      <c r="N78" s="89">
        <v>0</v>
      </c>
      <c r="O78" s="82">
        <v>25689</v>
      </c>
      <c r="P78" s="182"/>
      <c r="Q78" s="110"/>
    </row>
    <row r="79" spans="1:17" x14ac:dyDescent="0.2">
      <c r="Q79" s="1"/>
    </row>
    <row r="80" spans="1:17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rowBreaks count="1" manualBreakCount="1">
    <brk id="4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15" zoomScale="60" zoomScaleNormal="100" workbookViewId="0">
      <selection activeCell="M30" sqref="M30"/>
    </sheetView>
  </sheetViews>
  <sheetFormatPr defaultRowHeight="15.75" x14ac:dyDescent="0.25"/>
  <cols>
    <col min="1" max="1" width="46.42578125" style="211" customWidth="1"/>
    <col min="2" max="2" width="9.42578125" style="211" bestFit="1" customWidth="1"/>
    <col min="3" max="3" width="13.42578125" style="211" bestFit="1" customWidth="1"/>
    <col min="4" max="4" width="15.140625" style="211" customWidth="1"/>
    <col min="5" max="5" width="19.85546875" style="211" customWidth="1"/>
    <col min="6" max="6" width="26.140625" style="211" customWidth="1"/>
    <col min="7" max="7" width="26.85546875" style="211" customWidth="1"/>
    <col min="8" max="8" width="13" style="211" customWidth="1"/>
    <col min="9" max="9" width="10.5703125" style="211" customWidth="1"/>
    <col min="10" max="10" width="13.42578125" style="211" customWidth="1"/>
    <col min="11" max="11" width="18" style="211" customWidth="1"/>
    <col min="12" max="12" width="13.140625" style="211" customWidth="1"/>
    <col min="13" max="13" width="15" style="211" customWidth="1"/>
    <col min="14" max="14" width="14.42578125" style="211" customWidth="1"/>
    <col min="15" max="15" width="11.5703125" style="211" customWidth="1"/>
    <col min="16" max="16" width="12.85546875" style="211" customWidth="1"/>
    <col min="17" max="17" width="10.5703125" style="211" customWidth="1"/>
    <col min="18" max="18" width="9.140625" style="211"/>
    <col min="19" max="19" width="12.5703125" style="211" customWidth="1"/>
    <col min="20" max="20" width="5.5703125" style="211" customWidth="1"/>
    <col min="21" max="256" width="9.140625" style="211"/>
    <col min="257" max="257" width="46.42578125" style="211" customWidth="1"/>
    <col min="258" max="258" width="9.42578125" style="211" bestFit="1" customWidth="1"/>
    <col min="259" max="259" width="13.42578125" style="211" bestFit="1" customWidth="1"/>
    <col min="260" max="260" width="15.140625" style="211" customWidth="1"/>
    <col min="261" max="261" width="19.85546875" style="211" customWidth="1"/>
    <col min="262" max="262" width="26.140625" style="211" customWidth="1"/>
    <col min="263" max="263" width="26.85546875" style="211" customWidth="1"/>
    <col min="264" max="264" width="13" style="211" customWidth="1"/>
    <col min="265" max="265" width="10.5703125" style="211" customWidth="1"/>
    <col min="266" max="266" width="13.42578125" style="211" customWidth="1"/>
    <col min="267" max="267" width="18" style="211" customWidth="1"/>
    <col min="268" max="268" width="13.140625" style="211" customWidth="1"/>
    <col min="269" max="269" width="15" style="211" customWidth="1"/>
    <col min="270" max="270" width="14.42578125" style="211" customWidth="1"/>
    <col min="271" max="271" width="11.5703125" style="211" customWidth="1"/>
    <col min="272" max="272" width="12.85546875" style="211" customWidth="1"/>
    <col min="273" max="273" width="10.5703125" style="211" customWidth="1"/>
    <col min="274" max="274" width="9.140625" style="211"/>
    <col min="275" max="275" width="12.5703125" style="211" customWidth="1"/>
    <col min="276" max="276" width="5.5703125" style="211" customWidth="1"/>
    <col min="277" max="512" width="9.140625" style="211"/>
    <col min="513" max="513" width="46.42578125" style="211" customWidth="1"/>
    <col min="514" max="514" width="9.42578125" style="211" bestFit="1" customWidth="1"/>
    <col min="515" max="515" width="13.42578125" style="211" bestFit="1" customWidth="1"/>
    <col min="516" max="516" width="15.140625" style="211" customWidth="1"/>
    <col min="517" max="517" width="19.85546875" style="211" customWidth="1"/>
    <col min="518" max="518" width="26.140625" style="211" customWidth="1"/>
    <col min="519" max="519" width="26.85546875" style="211" customWidth="1"/>
    <col min="520" max="520" width="13" style="211" customWidth="1"/>
    <col min="521" max="521" width="10.5703125" style="211" customWidth="1"/>
    <col min="522" max="522" width="13.42578125" style="211" customWidth="1"/>
    <col min="523" max="523" width="18" style="211" customWidth="1"/>
    <col min="524" max="524" width="13.140625" style="211" customWidth="1"/>
    <col min="525" max="525" width="15" style="211" customWidth="1"/>
    <col min="526" max="526" width="14.42578125" style="211" customWidth="1"/>
    <col min="527" max="527" width="11.5703125" style="211" customWidth="1"/>
    <col min="528" max="528" width="12.85546875" style="211" customWidth="1"/>
    <col min="529" max="529" width="10.5703125" style="211" customWidth="1"/>
    <col min="530" max="530" width="9.140625" style="211"/>
    <col min="531" max="531" width="12.5703125" style="211" customWidth="1"/>
    <col min="532" max="532" width="5.5703125" style="211" customWidth="1"/>
    <col min="533" max="768" width="9.140625" style="211"/>
    <col min="769" max="769" width="46.42578125" style="211" customWidth="1"/>
    <col min="770" max="770" width="9.42578125" style="211" bestFit="1" customWidth="1"/>
    <col min="771" max="771" width="13.42578125" style="211" bestFit="1" customWidth="1"/>
    <col min="772" max="772" width="15.140625" style="211" customWidth="1"/>
    <col min="773" max="773" width="19.85546875" style="211" customWidth="1"/>
    <col min="774" max="774" width="26.140625" style="211" customWidth="1"/>
    <col min="775" max="775" width="26.85546875" style="211" customWidth="1"/>
    <col min="776" max="776" width="13" style="211" customWidth="1"/>
    <col min="777" max="777" width="10.5703125" style="211" customWidth="1"/>
    <col min="778" max="778" width="13.42578125" style="211" customWidth="1"/>
    <col min="779" max="779" width="18" style="211" customWidth="1"/>
    <col min="780" max="780" width="13.140625" style="211" customWidth="1"/>
    <col min="781" max="781" width="15" style="211" customWidth="1"/>
    <col min="782" max="782" width="14.42578125" style="211" customWidth="1"/>
    <col min="783" max="783" width="11.5703125" style="211" customWidth="1"/>
    <col min="784" max="784" width="12.85546875" style="211" customWidth="1"/>
    <col min="785" max="785" width="10.5703125" style="211" customWidth="1"/>
    <col min="786" max="786" width="9.140625" style="211"/>
    <col min="787" max="787" width="12.5703125" style="211" customWidth="1"/>
    <col min="788" max="788" width="5.5703125" style="211" customWidth="1"/>
    <col min="789" max="1024" width="9.140625" style="211"/>
    <col min="1025" max="1025" width="46.42578125" style="211" customWidth="1"/>
    <col min="1026" max="1026" width="9.42578125" style="211" bestFit="1" customWidth="1"/>
    <col min="1027" max="1027" width="13.42578125" style="211" bestFit="1" customWidth="1"/>
    <col min="1028" max="1028" width="15.140625" style="211" customWidth="1"/>
    <col min="1029" max="1029" width="19.85546875" style="211" customWidth="1"/>
    <col min="1030" max="1030" width="26.140625" style="211" customWidth="1"/>
    <col min="1031" max="1031" width="26.85546875" style="211" customWidth="1"/>
    <col min="1032" max="1032" width="13" style="211" customWidth="1"/>
    <col min="1033" max="1033" width="10.5703125" style="211" customWidth="1"/>
    <col min="1034" max="1034" width="13.42578125" style="211" customWidth="1"/>
    <col min="1035" max="1035" width="18" style="211" customWidth="1"/>
    <col min="1036" max="1036" width="13.140625" style="211" customWidth="1"/>
    <col min="1037" max="1037" width="15" style="211" customWidth="1"/>
    <col min="1038" max="1038" width="14.42578125" style="211" customWidth="1"/>
    <col min="1039" max="1039" width="11.5703125" style="211" customWidth="1"/>
    <col min="1040" max="1040" width="12.85546875" style="211" customWidth="1"/>
    <col min="1041" max="1041" width="10.5703125" style="211" customWidth="1"/>
    <col min="1042" max="1042" width="9.140625" style="211"/>
    <col min="1043" max="1043" width="12.5703125" style="211" customWidth="1"/>
    <col min="1044" max="1044" width="5.5703125" style="211" customWidth="1"/>
    <col min="1045" max="1280" width="9.140625" style="211"/>
    <col min="1281" max="1281" width="46.42578125" style="211" customWidth="1"/>
    <col min="1282" max="1282" width="9.42578125" style="211" bestFit="1" customWidth="1"/>
    <col min="1283" max="1283" width="13.42578125" style="211" bestFit="1" customWidth="1"/>
    <col min="1284" max="1284" width="15.140625" style="211" customWidth="1"/>
    <col min="1285" max="1285" width="19.85546875" style="211" customWidth="1"/>
    <col min="1286" max="1286" width="26.140625" style="211" customWidth="1"/>
    <col min="1287" max="1287" width="26.85546875" style="211" customWidth="1"/>
    <col min="1288" max="1288" width="13" style="211" customWidth="1"/>
    <col min="1289" max="1289" width="10.5703125" style="211" customWidth="1"/>
    <col min="1290" max="1290" width="13.42578125" style="211" customWidth="1"/>
    <col min="1291" max="1291" width="18" style="211" customWidth="1"/>
    <col min="1292" max="1292" width="13.140625" style="211" customWidth="1"/>
    <col min="1293" max="1293" width="15" style="211" customWidth="1"/>
    <col min="1294" max="1294" width="14.42578125" style="211" customWidth="1"/>
    <col min="1295" max="1295" width="11.5703125" style="211" customWidth="1"/>
    <col min="1296" max="1296" width="12.85546875" style="211" customWidth="1"/>
    <col min="1297" max="1297" width="10.5703125" style="211" customWidth="1"/>
    <col min="1298" max="1298" width="9.140625" style="211"/>
    <col min="1299" max="1299" width="12.5703125" style="211" customWidth="1"/>
    <col min="1300" max="1300" width="5.5703125" style="211" customWidth="1"/>
    <col min="1301" max="1536" width="9.140625" style="211"/>
    <col min="1537" max="1537" width="46.42578125" style="211" customWidth="1"/>
    <col min="1538" max="1538" width="9.42578125" style="211" bestFit="1" customWidth="1"/>
    <col min="1539" max="1539" width="13.42578125" style="211" bestFit="1" customWidth="1"/>
    <col min="1540" max="1540" width="15.140625" style="211" customWidth="1"/>
    <col min="1541" max="1541" width="19.85546875" style="211" customWidth="1"/>
    <col min="1542" max="1542" width="26.140625" style="211" customWidth="1"/>
    <col min="1543" max="1543" width="26.85546875" style="211" customWidth="1"/>
    <col min="1544" max="1544" width="13" style="211" customWidth="1"/>
    <col min="1545" max="1545" width="10.5703125" style="211" customWidth="1"/>
    <col min="1546" max="1546" width="13.42578125" style="211" customWidth="1"/>
    <col min="1547" max="1547" width="18" style="211" customWidth="1"/>
    <col min="1548" max="1548" width="13.140625" style="211" customWidth="1"/>
    <col min="1549" max="1549" width="15" style="211" customWidth="1"/>
    <col min="1550" max="1550" width="14.42578125" style="211" customWidth="1"/>
    <col min="1551" max="1551" width="11.5703125" style="211" customWidth="1"/>
    <col min="1552" max="1552" width="12.85546875" style="211" customWidth="1"/>
    <col min="1553" max="1553" width="10.5703125" style="211" customWidth="1"/>
    <col min="1554" max="1554" width="9.140625" style="211"/>
    <col min="1555" max="1555" width="12.5703125" style="211" customWidth="1"/>
    <col min="1556" max="1556" width="5.5703125" style="211" customWidth="1"/>
    <col min="1557" max="1792" width="9.140625" style="211"/>
    <col min="1793" max="1793" width="46.42578125" style="211" customWidth="1"/>
    <col min="1794" max="1794" width="9.42578125" style="211" bestFit="1" customWidth="1"/>
    <col min="1795" max="1795" width="13.42578125" style="211" bestFit="1" customWidth="1"/>
    <col min="1796" max="1796" width="15.140625" style="211" customWidth="1"/>
    <col min="1797" max="1797" width="19.85546875" style="211" customWidth="1"/>
    <col min="1798" max="1798" width="26.140625" style="211" customWidth="1"/>
    <col min="1799" max="1799" width="26.85546875" style="211" customWidth="1"/>
    <col min="1800" max="1800" width="13" style="211" customWidth="1"/>
    <col min="1801" max="1801" width="10.5703125" style="211" customWidth="1"/>
    <col min="1802" max="1802" width="13.42578125" style="211" customWidth="1"/>
    <col min="1803" max="1803" width="18" style="211" customWidth="1"/>
    <col min="1804" max="1804" width="13.140625" style="211" customWidth="1"/>
    <col min="1805" max="1805" width="15" style="211" customWidth="1"/>
    <col min="1806" max="1806" width="14.42578125" style="211" customWidth="1"/>
    <col min="1807" max="1807" width="11.5703125" style="211" customWidth="1"/>
    <col min="1808" max="1808" width="12.85546875" style="211" customWidth="1"/>
    <col min="1809" max="1809" width="10.5703125" style="211" customWidth="1"/>
    <col min="1810" max="1810" width="9.140625" style="211"/>
    <col min="1811" max="1811" width="12.5703125" style="211" customWidth="1"/>
    <col min="1812" max="1812" width="5.5703125" style="211" customWidth="1"/>
    <col min="1813" max="2048" width="9.140625" style="211"/>
    <col min="2049" max="2049" width="46.42578125" style="211" customWidth="1"/>
    <col min="2050" max="2050" width="9.42578125" style="211" bestFit="1" customWidth="1"/>
    <col min="2051" max="2051" width="13.42578125" style="211" bestFit="1" customWidth="1"/>
    <col min="2052" max="2052" width="15.140625" style="211" customWidth="1"/>
    <col min="2053" max="2053" width="19.85546875" style="211" customWidth="1"/>
    <col min="2054" max="2054" width="26.140625" style="211" customWidth="1"/>
    <col min="2055" max="2055" width="26.85546875" style="211" customWidth="1"/>
    <col min="2056" max="2056" width="13" style="211" customWidth="1"/>
    <col min="2057" max="2057" width="10.5703125" style="211" customWidth="1"/>
    <col min="2058" max="2058" width="13.42578125" style="211" customWidth="1"/>
    <col min="2059" max="2059" width="18" style="211" customWidth="1"/>
    <col min="2060" max="2060" width="13.140625" style="211" customWidth="1"/>
    <col min="2061" max="2061" width="15" style="211" customWidth="1"/>
    <col min="2062" max="2062" width="14.42578125" style="211" customWidth="1"/>
    <col min="2063" max="2063" width="11.5703125" style="211" customWidth="1"/>
    <col min="2064" max="2064" width="12.85546875" style="211" customWidth="1"/>
    <col min="2065" max="2065" width="10.5703125" style="211" customWidth="1"/>
    <col min="2066" max="2066" width="9.140625" style="211"/>
    <col min="2067" max="2067" width="12.5703125" style="211" customWidth="1"/>
    <col min="2068" max="2068" width="5.5703125" style="211" customWidth="1"/>
    <col min="2069" max="2304" width="9.140625" style="211"/>
    <col min="2305" max="2305" width="46.42578125" style="211" customWidth="1"/>
    <col min="2306" max="2306" width="9.42578125" style="211" bestFit="1" customWidth="1"/>
    <col min="2307" max="2307" width="13.42578125" style="211" bestFit="1" customWidth="1"/>
    <col min="2308" max="2308" width="15.140625" style="211" customWidth="1"/>
    <col min="2309" max="2309" width="19.85546875" style="211" customWidth="1"/>
    <col min="2310" max="2310" width="26.140625" style="211" customWidth="1"/>
    <col min="2311" max="2311" width="26.85546875" style="211" customWidth="1"/>
    <col min="2312" max="2312" width="13" style="211" customWidth="1"/>
    <col min="2313" max="2313" width="10.5703125" style="211" customWidth="1"/>
    <col min="2314" max="2314" width="13.42578125" style="211" customWidth="1"/>
    <col min="2315" max="2315" width="18" style="211" customWidth="1"/>
    <col min="2316" max="2316" width="13.140625" style="211" customWidth="1"/>
    <col min="2317" max="2317" width="15" style="211" customWidth="1"/>
    <col min="2318" max="2318" width="14.42578125" style="211" customWidth="1"/>
    <col min="2319" max="2319" width="11.5703125" style="211" customWidth="1"/>
    <col min="2320" max="2320" width="12.85546875" style="211" customWidth="1"/>
    <col min="2321" max="2321" width="10.5703125" style="211" customWidth="1"/>
    <col min="2322" max="2322" width="9.140625" style="211"/>
    <col min="2323" max="2323" width="12.5703125" style="211" customWidth="1"/>
    <col min="2324" max="2324" width="5.5703125" style="211" customWidth="1"/>
    <col min="2325" max="2560" width="9.140625" style="211"/>
    <col min="2561" max="2561" width="46.42578125" style="211" customWidth="1"/>
    <col min="2562" max="2562" width="9.42578125" style="211" bestFit="1" customWidth="1"/>
    <col min="2563" max="2563" width="13.42578125" style="211" bestFit="1" customWidth="1"/>
    <col min="2564" max="2564" width="15.140625" style="211" customWidth="1"/>
    <col min="2565" max="2565" width="19.85546875" style="211" customWidth="1"/>
    <col min="2566" max="2566" width="26.140625" style="211" customWidth="1"/>
    <col min="2567" max="2567" width="26.85546875" style="211" customWidth="1"/>
    <col min="2568" max="2568" width="13" style="211" customWidth="1"/>
    <col min="2569" max="2569" width="10.5703125" style="211" customWidth="1"/>
    <col min="2570" max="2570" width="13.42578125" style="211" customWidth="1"/>
    <col min="2571" max="2571" width="18" style="211" customWidth="1"/>
    <col min="2572" max="2572" width="13.140625" style="211" customWidth="1"/>
    <col min="2573" max="2573" width="15" style="211" customWidth="1"/>
    <col min="2574" max="2574" width="14.42578125" style="211" customWidth="1"/>
    <col min="2575" max="2575" width="11.5703125" style="211" customWidth="1"/>
    <col min="2576" max="2576" width="12.85546875" style="211" customWidth="1"/>
    <col min="2577" max="2577" width="10.5703125" style="211" customWidth="1"/>
    <col min="2578" max="2578" width="9.140625" style="211"/>
    <col min="2579" max="2579" width="12.5703125" style="211" customWidth="1"/>
    <col min="2580" max="2580" width="5.5703125" style="211" customWidth="1"/>
    <col min="2581" max="2816" width="9.140625" style="211"/>
    <col min="2817" max="2817" width="46.42578125" style="211" customWidth="1"/>
    <col min="2818" max="2818" width="9.42578125" style="211" bestFit="1" customWidth="1"/>
    <col min="2819" max="2819" width="13.42578125" style="211" bestFit="1" customWidth="1"/>
    <col min="2820" max="2820" width="15.140625" style="211" customWidth="1"/>
    <col min="2821" max="2821" width="19.85546875" style="211" customWidth="1"/>
    <col min="2822" max="2822" width="26.140625" style="211" customWidth="1"/>
    <col min="2823" max="2823" width="26.85546875" style="211" customWidth="1"/>
    <col min="2824" max="2824" width="13" style="211" customWidth="1"/>
    <col min="2825" max="2825" width="10.5703125" style="211" customWidth="1"/>
    <col min="2826" max="2826" width="13.42578125" style="211" customWidth="1"/>
    <col min="2827" max="2827" width="18" style="211" customWidth="1"/>
    <col min="2828" max="2828" width="13.140625" style="211" customWidth="1"/>
    <col min="2829" max="2829" width="15" style="211" customWidth="1"/>
    <col min="2830" max="2830" width="14.42578125" style="211" customWidth="1"/>
    <col min="2831" max="2831" width="11.5703125" style="211" customWidth="1"/>
    <col min="2832" max="2832" width="12.85546875" style="211" customWidth="1"/>
    <col min="2833" max="2833" width="10.5703125" style="211" customWidth="1"/>
    <col min="2834" max="2834" width="9.140625" style="211"/>
    <col min="2835" max="2835" width="12.5703125" style="211" customWidth="1"/>
    <col min="2836" max="2836" width="5.5703125" style="211" customWidth="1"/>
    <col min="2837" max="3072" width="9.140625" style="211"/>
    <col min="3073" max="3073" width="46.42578125" style="211" customWidth="1"/>
    <col min="3074" max="3074" width="9.42578125" style="211" bestFit="1" customWidth="1"/>
    <col min="3075" max="3075" width="13.42578125" style="211" bestFit="1" customWidth="1"/>
    <col min="3076" max="3076" width="15.140625" style="211" customWidth="1"/>
    <col min="3077" max="3077" width="19.85546875" style="211" customWidth="1"/>
    <col min="3078" max="3078" width="26.140625" style="211" customWidth="1"/>
    <col min="3079" max="3079" width="26.85546875" style="211" customWidth="1"/>
    <col min="3080" max="3080" width="13" style="211" customWidth="1"/>
    <col min="3081" max="3081" width="10.5703125" style="211" customWidth="1"/>
    <col min="3082" max="3082" width="13.42578125" style="211" customWidth="1"/>
    <col min="3083" max="3083" width="18" style="211" customWidth="1"/>
    <col min="3084" max="3084" width="13.140625" style="211" customWidth="1"/>
    <col min="3085" max="3085" width="15" style="211" customWidth="1"/>
    <col min="3086" max="3086" width="14.42578125" style="211" customWidth="1"/>
    <col min="3087" max="3087" width="11.5703125" style="211" customWidth="1"/>
    <col min="3088" max="3088" width="12.85546875" style="211" customWidth="1"/>
    <col min="3089" max="3089" width="10.5703125" style="211" customWidth="1"/>
    <col min="3090" max="3090" width="9.140625" style="211"/>
    <col min="3091" max="3091" width="12.5703125" style="211" customWidth="1"/>
    <col min="3092" max="3092" width="5.5703125" style="211" customWidth="1"/>
    <col min="3093" max="3328" width="9.140625" style="211"/>
    <col min="3329" max="3329" width="46.42578125" style="211" customWidth="1"/>
    <col min="3330" max="3330" width="9.42578125" style="211" bestFit="1" customWidth="1"/>
    <col min="3331" max="3331" width="13.42578125" style="211" bestFit="1" customWidth="1"/>
    <col min="3332" max="3332" width="15.140625" style="211" customWidth="1"/>
    <col min="3333" max="3333" width="19.85546875" style="211" customWidth="1"/>
    <col min="3334" max="3334" width="26.140625" style="211" customWidth="1"/>
    <col min="3335" max="3335" width="26.85546875" style="211" customWidth="1"/>
    <col min="3336" max="3336" width="13" style="211" customWidth="1"/>
    <col min="3337" max="3337" width="10.5703125" style="211" customWidth="1"/>
    <col min="3338" max="3338" width="13.42578125" style="211" customWidth="1"/>
    <col min="3339" max="3339" width="18" style="211" customWidth="1"/>
    <col min="3340" max="3340" width="13.140625" style="211" customWidth="1"/>
    <col min="3341" max="3341" width="15" style="211" customWidth="1"/>
    <col min="3342" max="3342" width="14.42578125" style="211" customWidth="1"/>
    <col min="3343" max="3343" width="11.5703125" style="211" customWidth="1"/>
    <col min="3344" max="3344" width="12.85546875" style="211" customWidth="1"/>
    <col min="3345" max="3345" width="10.5703125" style="211" customWidth="1"/>
    <col min="3346" max="3346" width="9.140625" style="211"/>
    <col min="3347" max="3347" width="12.5703125" style="211" customWidth="1"/>
    <col min="3348" max="3348" width="5.5703125" style="211" customWidth="1"/>
    <col min="3349" max="3584" width="9.140625" style="211"/>
    <col min="3585" max="3585" width="46.42578125" style="211" customWidth="1"/>
    <col min="3586" max="3586" width="9.42578125" style="211" bestFit="1" customWidth="1"/>
    <col min="3587" max="3587" width="13.42578125" style="211" bestFit="1" customWidth="1"/>
    <col min="3588" max="3588" width="15.140625" style="211" customWidth="1"/>
    <col min="3589" max="3589" width="19.85546875" style="211" customWidth="1"/>
    <col min="3590" max="3590" width="26.140625" style="211" customWidth="1"/>
    <col min="3591" max="3591" width="26.85546875" style="211" customWidth="1"/>
    <col min="3592" max="3592" width="13" style="211" customWidth="1"/>
    <col min="3593" max="3593" width="10.5703125" style="211" customWidth="1"/>
    <col min="3594" max="3594" width="13.42578125" style="211" customWidth="1"/>
    <col min="3595" max="3595" width="18" style="211" customWidth="1"/>
    <col min="3596" max="3596" width="13.140625" style="211" customWidth="1"/>
    <col min="3597" max="3597" width="15" style="211" customWidth="1"/>
    <col min="3598" max="3598" width="14.42578125" style="211" customWidth="1"/>
    <col min="3599" max="3599" width="11.5703125" style="211" customWidth="1"/>
    <col min="3600" max="3600" width="12.85546875" style="211" customWidth="1"/>
    <col min="3601" max="3601" width="10.5703125" style="211" customWidth="1"/>
    <col min="3602" max="3602" width="9.140625" style="211"/>
    <col min="3603" max="3603" width="12.5703125" style="211" customWidth="1"/>
    <col min="3604" max="3604" width="5.5703125" style="211" customWidth="1"/>
    <col min="3605" max="3840" width="9.140625" style="211"/>
    <col min="3841" max="3841" width="46.42578125" style="211" customWidth="1"/>
    <col min="3842" max="3842" width="9.42578125" style="211" bestFit="1" customWidth="1"/>
    <col min="3843" max="3843" width="13.42578125" style="211" bestFit="1" customWidth="1"/>
    <col min="3844" max="3844" width="15.140625" style="211" customWidth="1"/>
    <col min="3845" max="3845" width="19.85546875" style="211" customWidth="1"/>
    <col min="3846" max="3846" width="26.140625" style="211" customWidth="1"/>
    <col min="3847" max="3847" width="26.85546875" style="211" customWidth="1"/>
    <col min="3848" max="3848" width="13" style="211" customWidth="1"/>
    <col min="3849" max="3849" width="10.5703125" style="211" customWidth="1"/>
    <col min="3850" max="3850" width="13.42578125" style="211" customWidth="1"/>
    <col min="3851" max="3851" width="18" style="211" customWidth="1"/>
    <col min="3852" max="3852" width="13.140625" style="211" customWidth="1"/>
    <col min="3853" max="3853" width="15" style="211" customWidth="1"/>
    <col min="3854" max="3854" width="14.42578125" style="211" customWidth="1"/>
    <col min="3855" max="3855" width="11.5703125" style="211" customWidth="1"/>
    <col min="3856" max="3856" width="12.85546875" style="211" customWidth="1"/>
    <col min="3857" max="3857" width="10.5703125" style="211" customWidth="1"/>
    <col min="3858" max="3858" width="9.140625" style="211"/>
    <col min="3859" max="3859" width="12.5703125" style="211" customWidth="1"/>
    <col min="3860" max="3860" width="5.5703125" style="211" customWidth="1"/>
    <col min="3861" max="4096" width="9.140625" style="211"/>
    <col min="4097" max="4097" width="46.42578125" style="211" customWidth="1"/>
    <col min="4098" max="4098" width="9.42578125" style="211" bestFit="1" customWidth="1"/>
    <col min="4099" max="4099" width="13.42578125" style="211" bestFit="1" customWidth="1"/>
    <col min="4100" max="4100" width="15.140625" style="211" customWidth="1"/>
    <col min="4101" max="4101" width="19.85546875" style="211" customWidth="1"/>
    <col min="4102" max="4102" width="26.140625" style="211" customWidth="1"/>
    <col min="4103" max="4103" width="26.85546875" style="211" customWidth="1"/>
    <col min="4104" max="4104" width="13" style="211" customWidth="1"/>
    <col min="4105" max="4105" width="10.5703125" style="211" customWidth="1"/>
    <col min="4106" max="4106" width="13.42578125" style="211" customWidth="1"/>
    <col min="4107" max="4107" width="18" style="211" customWidth="1"/>
    <col min="4108" max="4108" width="13.140625" style="211" customWidth="1"/>
    <col min="4109" max="4109" width="15" style="211" customWidth="1"/>
    <col min="4110" max="4110" width="14.42578125" style="211" customWidth="1"/>
    <col min="4111" max="4111" width="11.5703125" style="211" customWidth="1"/>
    <col min="4112" max="4112" width="12.85546875" style="211" customWidth="1"/>
    <col min="4113" max="4113" width="10.5703125" style="211" customWidth="1"/>
    <col min="4114" max="4114" width="9.140625" style="211"/>
    <col min="4115" max="4115" width="12.5703125" style="211" customWidth="1"/>
    <col min="4116" max="4116" width="5.5703125" style="211" customWidth="1"/>
    <col min="4117" max="4352" width="9.140625" style="211"/>
    <col min="4353" max="4353" width="46.42578125" style="211" customWidth="1"/>
    <col min="4354" max="4354" width="9.42578125" style="211" bestFit="1" customWidth="1"/>
    <col min="4355" max="4355" width="13.42578125" style="211" bestFit="1" customWidth="1"/>
    <col min="4356" max="4356" width="15.140625" style="211" customWidth="1"/>
    <col min="4357" max="4357" width="19.85546875" style="211" customWidth="1"/>
    <col min="4358" max="4358" width="26.140625" style="211" customWidth="1"/>
    <col min="4359" max="4359" width="26.85546875" style="211" customWidth="1"/>
    <col min="4360" max="4360" width="13" style="211" customWidth="1"/>
    <col min="4361" max="4361" width="10.5703125" style="211" customWidth="1"/>
    <col min="4362" max="4362" width="13.42578125" style="211" customWidth="1"/>
    <col min="4363" max="4363" width="18" style="211" customWidth="1"/>
    <col min="4364" max="4364" width="13.140625" style="211" customWidth="1"/>
    <col min="4365" max="4365" width="15" style="211" customWidth="1"/>
    <col min="4366" max="4366" width="14.42578125" style="211" customWidth="1"/>
    <col min="4367" max="4367" width="11.5703125" style="211" customWidth="1"/>
    <col min="4368" max="4368" width="12.85546875" style="211" customWidth="1"/>
    <col min="4369" max="4369" width="10.5703125" style="211" customWidth="1"/>
    <col min="4370" max="4370" width="9.140625" style="211"/>
    <col min="4371" max="4371" width="12.5703125" style="211" customWidth="1"/>
    <col min="4372" max="4372" width="5.5703125" style="211" customWidth="1"/>
    <col min="4373" max="4608" width="9.140625" style="211"/>
    <col min="4609" max="4609" width="46.42578125" style="211" customWidth="1"/>
    <col min="4610" max="4610" width="9.42578125" style="211" bestFit="1" customWidth="1"/>
    <col min="4611" max="4611" width="13.42578125" style="211" bestFit="1" customWidth="1"/>
    <col min="4612" max="4612" width="15.140625" style="211" customWidth="1"/>
    <col min="4613" max="4613" width="19.85546875" style="211" customWidth="1"/>
    <col min="4614" max="4614" width="26.140625" style="211" customWidth="1"/>
    <col min="4615" max="4615" width="26.85546875" style="211" customWidth="1"/>
    <col min="4616" max="4616" width="13" style="211" customWidth="1"/>
    <col min="4617" max="4617" width="10.5703125" style="211" customWidth="1"/>
    <col min="4618" max="4618" width="13.42578125" style="211" customWidth="1"/>
    <col min="4619" max="4619" width="18" style="211" customWidth="1"/>
    <col min="4620" max="4620" width="13.140625" style="211" customWidth="1"/>
    <col min="4621" max="4621" width="15" style="211" customWidth="1"/>
    <col min="4622" max="4622" width="14.42578125" style="211" customWidth="1"/>
    <col min="4623" max="4623" width="11.5703125" style="211" customWidth="1"/>
    <col min="4624" max="4624" width="12.85546875" style="211" customWidth="1"/>
    <col min="4625" max="4625" width="10.5703125" style="211" customWidth="1"/>
    <col min="4626" max="4626" width="9.140625" style="211"/>
    <col min="4627" max="4627" width="12.5703125" style="211" customWidth="1"/>
    <col min="4628" max="4628" width="5.5703125" style="211" customWidth="1"/>
    <col min="4629" max="4864" width="9.140625" style="211"/>
    <col min="4865" max="4865" width="46.42578125" style="211" customWidth="1"/>
    <col min="4866" max="4866" width="9.42578125" style="211" bestFit="1" customWidth="1"/>
    <col min="4867" max="4867" width="13.42578125" style="211" bestFit="1" customWidth="1"/>
    <col min="4868" max="4868" width="15.140625" style="211" customWidth="1"/>
    <col min="4869" max="4869" width="19.85546875" style="211" customWidth="1"/>
    <col min="4870" max="4870" width="26.140625" style="211" customWidth="1"/>
    <col min="4871" max="4871" width="26.85546875" style="211" customWidth="1"/>
    <col min="4872" max="4872" width="13" style="211" customWidth="1"/>
    <col min="4873" max="4873" width="10.5703125" style="211" customWidth="1"/>
    <col min="4874" max="4874" width="13.42578125" style="211" customWidth="1"/>
    <col min="4875" max="4875" width="18" style="211" customWidth="1"/>
    <col min="4876" max="4876" width="13.140625" style="211" customWidth="1"/>
    <col min="4877" max="4877" width="15" style="211" customWidth="1"/>
    <col min="4878" max="4878" width="14.42578125" style="211" customWidth="1"/>
    <col min="4879" max="4879" width="11.5703125" style="211" customWidth="1"/>
    <col min="4880" max="4880" width="12.85546875" style="211" customWidth="1"/>
    <col min="4881" max="4881" width="10.5703125" style="211" customWidth="1"/>
    <col min="4882" max="4882" width="9.140625" style="211"/>
    <col min="4883" max="4883" width="12.5703125" style="211" customWidth="1"/>
    <col min="4884" max="4884" width="5.5703125" style="211" customWidth="1"/>
    <col min="4885" max="5120" width="9.140625" style="211"/>
    <col min="5121" max="5121" width="46.42578125" style="211" customWidth="1"/>
    <col min="5122" max="5122" width="9.42578125" style="211" bestFit="1" customWidth="1"/>
    <col min="5123" max="5123" width="13.42578125" style="211" bestFit="1" customWidth="1"/>
    <col min="5124" max="5124" width="15.140625" style="211" customWidth="1"/>
    <col min="5125" max="5125" width="19.85546875" style="211" customWidth="1"/>
    <col min="5126" max="5126" width="26.140625" style="211" customWidth="1"/>
    <col min="5127" max="5127" width="26.85546875" style="211" customWidth="1"/>
    <col min="5128" max="5128" width="13" style="211" customWidth="1"/>
    <col min="5129" max="5129" width="10.5703125" style="211" customWidth="1"/>
    <col min="5130" max="5130" width="13.42578125" style="211" customWidth="1"/>
    <col min="5131" max="5131" width="18" style="211" customWidth="1"/>
    <col min="5132" max="5132" width="13.140625" style="211" customWidth="1"/>
    <col min="5133" max="5133" width="15" style="211" customWidth="1"/>
    <col min="5134" max="5134" width="14.42578125" style="211" customWidth="1"/>
    <col min="5135" max="5135" width="11.5703125" style="211" customWidth="1"/>
    <col min="5136" max="5136" width="12.85546875" style="211" customWidth="1"/>
    <col min="5137" max="5137" width="10.5703125" style="211" customWidth="1"/>
    <col min="5138" max="5138" width="9.140625" style="211"/>
    <col min="5139" max="5139" width="12.5703125" style="211" customWidth="1"/>
    <col min="5140" max="5140" width="5.5703125" style="211" customWidth="1"/>
    <col min="5141" max="5376" width="9.140625" style="211"/>
    <col min="5377" max="5377" width="46.42578125" style="211" customWidth="1"/>
    <col min="5378" max="5378" width="9.42578125" style="211" bestFit="1" customWidth="1"/>
    <col min="5379" max="5379" width="13.42578125" style="211" bestFit="1" customWidth="1"/>
    <col min="5380" max="5380" width="15.140625" style="211" customWidth="1"/>
    <col min="5381" max="5381" width="19.85546875" style="211" customWidth="1"/>
    <col min="5382" max="5382" width="26.140625" style="211" customWidth="1"/>
    <col min="5383" max="5383" width="26.85546875" style="211" customWidth="1"/>
    <col min="5384" max="5384" width="13" style="211" customWidth="1"/>
    <col min="5385" max="5385" width="10.5703125" style="211" customWidth="1"/>
    <col min="5386" max="5386" width="13.42578125" style="211" customWidth="1"/>
    <col min="5387" max="5387" width="18" style="211" customWidth="1"/>
    <col min="5388" max="5388" width="13.140625" style="211" customWidth="1"/>
    <col min="5389" max="5389" width="15" style="211" customWidth="1"/>
    <col min="5390" max="5390" width="14.42578125" style="211" customWidth="1"/>
    <col min="5391" max="5391" width="11.5703125" style="211" customWidth="1"/>
    <col min="5392" max="5392" width="12.85546875" style="211" customWidth="1"/>
    <col min="5393" max="5393" width="10.5703125" style="211" customWidth="1"/>
    <col min="5394" max="5394" width="9.140625" style="211"/>
    <col min="5395" max="5395" width="12.5703125" style="211" customWidth="1"/>
    <col min="5396" max="5396" width="5.5703125" style="211" customWidth="1"/>
    <col min="5397" max="5632" width="9.140625" style="211"/>
    <col min="5633" max="5633" width="46.42578125" style="211" customWidth="1"/>
    <col min="5634" max="5634" width="9.42578125" style="211" bestFit="1" customWidth="1"/>
    <col min="5635" max="5635" width="13.42578125" style="211" bestFit="1" customWidth="1"/>
    <col min="5636" max="5636" width="15.140625" style="211" customWidth="1"/>
    <col min="5637" max="5637" width="19.85546875" style="211" customWidth="1"/>
    <col min="5638" max="5638" width="26.140625" style="211" customWidth="1"/>
    <col min="5639" max="5639" width="26.85546875" style="211" customWidth="1"/>
    <col min="5640" max="5640" width="13" style="211" customWidth="1"/>
    <col min="5641" max="5641" width="10.5703125" style="211" customWidth="1"/>
    <col min="5642" max="5642" width="13.42578125" style="211" customWidth="1"/>
    <col min="5643" max="5643" width="18" style="211" customWidth="1"/>
    <col min="5644" max="5644" width="13.140625" style="211" customWidth="1"/>
    <col min="5645" max="5645" width="15" style="211" customWidth="1"/>
    <col min="5646" max="5646" width="14.42578125" style="211" customWidth="1"/>
    <col min="5647" max="5647" width="11.5703125" style="211" customWidth="1"/>
    <col min="5648" max="5648" width="12.85546875" style="211" customWidth="1"/>
    <col min="5649" max="5649" width="10.5703125" style="211" customWidth="1"/>
    <col min="5650" max="5650" width="9.140625" style="211"/>
    <col min="5651" max="5651" width="12.5703125" style="211" customWidth="1"/>
    <col min="5652" max="5652" width="5.5703125" style="211" customWidth="1"/>
    <col min="5653" max="5888" width="9.140625" style="211"/>
    <col min="5889" max="5889" width="46.42578125" style="211" customWidth="1"/>
    <col min="5890" max="5890" width="9.42578125" style="211" bestFit="1" customWidth="1"/>
    <col min="5891" max="5891" width="13.42578125" style="211" bestFit="1" customWidth="1"/>
    <col min="5892" max="5892" width="15.140625" style="211" customWidth="1"/>
    <col min="5893" max="5893" width="19.85546875" style="211" customWidth="1"/>
    <col min="5894" max="5894" width="26.140625" style="211" customWidth="1"/>
    <col min="5895" max="5895" width="26.85546875" style="211" customWidth="1"/>
    <col min="5896" max="5896" width="13" style="211" customWidth="1"/>
    <col min="5897" max="5897" width="10.5703125" style="211" customWidth="1"/>
    <col min="5898" max="5898" width="13.42578125" style="211" customWidth="1"/>
    <col min="5899" max="5899" width="18" style="211" customWidth="1"/>
    <col min="5900" max="5900" width="13.140625" style="211" customWidth="1"/>
    <col min="5901" max="5901" width="15" style="211" customWidth="1"/>
    <col min="5902" max="5902" width="14.42578125" style="211" customWidth="1"/>
    <col min="5903" max="5903" width="11.5703125" style="211" customWidth="1"/>
    <col min="5904" max="5904" width="12.85546875" style="211" customWidth="1"/>
    <col min="5905" max="5905" width="10.5703125" style="211" customWidth="1"/>
    <col min="5906" max="5906" width="9.140625" style="211"/>
    <col min="5907" max="5907" width="12.5703125" style="211" customWidth="1"/>
    <col min="5908" max="5908" width="5.5703125" style="211" customWidth="1"/>
    <col min="5909" max="6144" width="9.140625" style="211"/>
    <col min="6145" max="6145" width="46.42578125" style="211" customWidth="1"/>
    <col min="6146" max="6146" width="9.42578125" style="211" bestFit="1" customWidth="1"/>
    <col min="6147" max="6147" width="13.42578125" style="211" bestFit="1" customWidth="1"/>
    <col min="6148" max="6148" width="15.140625" style="211" customWidth="1"/>
    <col min="6149" max="6149" width="19.85546875" style="211" customWidth="1"/>
    <col min="6150" max="6150" width="26.140625" style="211" customWidth="1"/>
    <col min="6151" max="6151" width="26.85546875" style="211" customWidth="1"/>
    <col min="6152" max="6152" width="13" style="211" customWidth="1"/>
    <col min="6153" max="6153" width="10.5703125" style="211" customWidth="1"/>
    <col min="6154" max="6154" width="13.42578125" style="211" customWidth="1"/>
    <col min="6155" max="6155" width="18" style="211" customWidth="1"/>
    <col min="6156" max="6156" width="13.140625" style="211" customWidth="1"/>
    <col min="6157" max="6157" width="15" style="211" customWidth="1"/>
    <col min="6158" max="6158" width="14.42578125" style="211" customWidth="1"/>
    <col min="6159" max="6159" width="11.5703125" style="211" customWidth="1"/>
    <col min="6160" max="6160" width="12.85546875" style="211" customWidth="1"/>
    <col min="6161" max="6161" width="10.5703125" style="211" customWidth="1"/>
    <col min="6162" max="6162" width="9.140625" style="211"/>
    <col min="6163" max="6163" width="12.5703125" style="211" customWidth="1"/>
    <col min="6164" max="6164" width="5.5703125" style="211" customWidth="1"/>
    <col min="6165" max="6400" width="9.140625" style="211"/>
    <col min="6401" max="6401" width="46.42578125" style="211" customWidth="1"/>
    <col min="6402" max="6402" width="9.42578125" style="211" bestFit="1" customWidth="1"/>
    <col min="6403" max="6403" width="13.42578125" style="211" bestFit="1" customWidth="1"/>
    <col min="6404" max="6404" width="15.140625" style="211" customWidth="1"/>
    <col min="6405" max="6405" width="19.85546875" style="211" customWidth="1"/>
    <col min="6406" max="6406" width="26.140625" style="211" customWidth="1"/>
    <col min="6407" max="6407" width="26.85546875" style="211" customWidth="1"/>
    <col min="6408" max="6408" width="13" style="211" customWidth="1"/>
    <col min="6409" max="6409" width="10.5703125" style="211" customWidth="1"/>
    <col min="6410" max="6410" width="13.42578125" style="211" customWidth="1"/>
    <col min="6411" max="6411" width="18" style="211" customWidth="1"/>
    <col min="6412" max="6412" width="13.140625" style="211" customWidth="1"/>
    <col min="6413" max="6413" width="15" style="211" customWidth="1"/>
    <col min="6414" max="6414" width="14.42578125" style="211" customWidth="1"/>
    <col min="6415" max="6415" width="11.5703125" style="211" customWidth="1"/>
    <col min="6416" max="6416" width="12.85546875" style="211" customWidth="1"/>
    <col min="6417" max="6417" width="10.5703125" style="211" customWidth="1"/>
    <col min="6418" max="6418" width="9.140625" style="211"/>
    <col min="6419" max="6419" width="12.5703125" style="211" customWidth="1"/>
    <col min="6420" max="6420" width="5.5703125" style="211" customWidth="1"/>
    <col min="6421" max="6656" width="9.140625" style="211"/>
    <col min="6657" max="6657" width="46.42578125" style="211" customWidth="1"/>
    <col min="6658" max="6658" width="9.42578125" style="211" bestFit="1" customWidth="1"/>
    <col min="6659" max="6659" width="13.42578125" style="211" bestFit="1" customWidth="1"/>
    <col min="6660" max="6660" width="15.140625" style="211" customWidth="1"/>
    <col min="6661" max="6661" width="19.85546875" style="211" customWidth="1"/>
    <col min="6662" max="6662" width="26.140625" style="211" customWidth="1"/>
    <col min="6663" max="6663" width="26.85546875" style="211" customWidth="1"/>
    <col min="6664" max="6664" width="13" style="211" customWidth="1"/>
    <col min="6665" max="6665" width="10.5703125" style="211" customWidth="1"/>
    <col min="6666" max="6666" width="13.42578125" style="211" customWidth="1"/>
    <col min="6667" max="6667" width="18" style="211" customWidth="1"/>
    <col min="6668" max="6668" width="13.140625" style="211" customWidth="1"/>
    <col min="6669" max="6669" width="15" style="211" customWidth="1"/>
    <col min="6670" max="6670" width="14.42578125" style="211" customWidth="1"/>
    <col min="6671" max="6671" width="11.5703125" style="211" customWidth="1"/>
    <col min="6672" max="6672" width="12.85546875" style="211" customWidth="1"/>
    <col min="6673" max="6673" width="10.5703125" style="211" customWidth="1"/>
    <col min="6674" max="6674" width="9.140625" style="211"/>
    <col min="6675" max="6675" width="12.5703125" style="211" customWidth="1"/>
    <col min="6676" max="6676" width="5.5703125" style="211" customWidth="1"/>
    <col min="6677" max="6912" width="9.140625" style="211"/>
    <col min="6913" max="6913" width="46.42578125" style="211" customWidth="1"/>
    <col min="6914" max="6914" width="9.42578125" style="211" bestFit="1" customWidth="1"/>
    <col min="6915" max="6915" width="13.42578125" style="211" bestFit="1" customWidth="1"/>
    <col min="6916" max="6916" width="15.140625" style="211" customWidth="1"/>
    <col min="6917" max="6917" width="19.85546875" style="211" customWidth="1"/>
    <col min="6918" max="6918" width="26.140625" style="211" customWidth="1"/>
    <col min="6919" max="6919" width="26.85546875" style="211" customWidth="1"/>
    <col min="6920" max="6920" width="13" style="211" customWidth="1"/>
    <col min="6921" max="6921" width="10.5703125" style="211" customWidth="1"/>
    <col min="6922" max="6922" width="13.42578125" style="211" customWidth="1"/>
    <col min="6923" max="6923" width="18" style="211" customWidth="1"/>
    <col min="6924" max="6924" width="13.140625" style="211" customWidth="1"/>
    <col min="6925" max="6925" width="15" style="211" customWidth="1"/>
    <col min="6926" max="6926" width="14.42578125" style="211" customWidth="1"/>
    <col min="6927" max="6927" width="11.5703125" style="211" customWidth="1"/>
    <col min="6928" max="6928" width="12.85546875" style="211" customWidth="1"/>
    <col min="6929" max="6929" width="10.5703125" style="211" customWidth="1"/>
    <col min="6930" max="6930" width="9.140625" style="211"/>
    <col min="6931" max="6931" width="12.5703125" style="211" customWidth="1"/>
    <col min="6932" max="6932" width="5.5703125" style="211" customWidth="1"/>
    <col min="6933" max="7168" width="9.140625" style="211"/>
    <col min="7169" max="7169" width="46.42578125" style="211" customWidth="1"/>
    <col min="7170" max="7170" width="9.42578125" style="211" bestFit="1" customWidth="1"/>
    <col min="7171" max="7171" width="13.42578125" style="211" bestFit="1" customWidth="1"/>
    <col min="7172" max="7172" width="15.140625" style="211" customWidth="1"/>
    <col min="7173" max="7173" width="19.85546875" style="211" customWidth="1"/>
    <col min="7174" max="7174" width="26.140625" style="211" customWidth="1"/>
    <col min="7175" max="7175" width="26.85546875" style="211" customWidth="1"/>
    <col min="7176" max="7176" width="13" style="211" customWidth="1"/>
    <col min="7177" max="7177" width="10.5703125" style="211" customWidth="1"/>
    <col min="7178" max="7178" width="13.42578125" style="211" customWidth="1"/>
    <col min="7179" max="7179" width="18" style="211" customWidth="1"/>
    <col min="7180" max="7180" width="13.140625" style="211" customWidth="1"/>
    <col min="7181" max="7181" width="15" style="211" customWidth="1"/>
    <col min="7182" max="7182" width="14.42578125" style="211" customWidth="1"/>
    <col min="7183" max="7183" width="11.5703125" style="211" customWidth="1"/>
    <col min="7184" max="7184" width="12.85546875" style="211" customWidth="1"/>
    <col min="7185" max="7185" width="10.5703125" style="211" customWidth="1"/>
    <col min="7186" max="7186" width="9.140625" style="211"/>
    <col min="7187" max="7187" width="12.5703125" style="211" customWidth="1"/>
    <col min="7188" max="7188" width="5.5703125" style="211" customWidth="1"/>
    <col min="7189" max="7424" width="9.140625" style="211"/>
    <col min="7425" max="7425" width="46.42578125" style="211" customWidth="1"/>
    <col min="7426" max="7426" width="9.42578125" style="211" bestFit="1" customWidth="1"/>
    <col min="7427" max="7427" width="13.42578125" style="211" bestFit="1" customWidth="1"/>
    <col min="7428" max="7428" width="15.140625" style="211" customWidth="1"/>
    <col min="7429" max="7429" width="19.85546875" style="211" customWidth="1"/>
    <col min="7430" max="7430" width="26.140625" style="211" customWidth="1"/>
    <col min="7431" max="7431" width="26.85546875" style="211" customWidth="1"/>
    <col min="7432" max="7432" width="13" style="211" customWidth="1"/>
    <col min="7433" max="7433" width="10.5703125" style="211" customWidth="1"/>
    <col min="7434" max="7434" width="13.42578125" style="211" customWidth="1"/>
    <col min="7435" max="7435" width="18" style="211" customWidth="1"/>
    <col min="7436" max="7436" width="13.140625" style="211" customWidth="1"/>
    <col min="7437" max="7437" width="15" style="211" customWidth="1"/>
    <col min="7438" max="7438" width="14.42578125" style="211" customWidth="1"/>
    <col min="7439" max="7439" width="11.5703125" style="211" customWidth="1"/>
    <col min="7440" max="7440" width="12.85546875" style="211" customWidth="1"/>
    <col min="7441" max="7441" width="10.5703125" style="211" customWidth="1"/>
    <col min="7442" max="7442" width="9.140625" style="211"/>
    <col min="7443" max="7443" width="12.5703125" style="211" customWidth="1"/>
    <col min="7444" max="7444" width="5.5703125" style="211" customWidth="1"/>
    <col min="7445" max="7680" width="9.140625" style="211"/>
    <col min="7681" max="7681" width="46.42578125" style="211" customWidth="1"/>
    <col min="7682" max="7682" width="9.42578125" style="211" bestFit="1" customWidth="1"/>
    <col min="7683" max="7683" width="13.42578125" style="211" bestFit="1" customWidth="1"/>
    <col min="7684" max="7684" width="15.140625" style="211" customWidth="1"/>
    <col min="7685" max="7685" width="19.85546875" style="211" customWidth="1"/>
    <col min="7686" max="7686" width="26.140625" style="211" customWidth="1"/>
    <col min="7687" max="7687" width="26.85546875" style="211" customWidth="1"/>
    <col min="7688" max="7688" width="13" style="211" customWidth="1"/>
    <col min="7689" max="7689" width="10.5703125" style="211" customWidth="1"/>
    <col min="7690" max="7690" width="13.42578125" style="211" customWidth="1"/>
    <col min="7691" max="7691" width="18" style="211" customWidth="1"/>
    <col min="7692" max="7692" width="13.140625" style="211" customWidth="1"/>
    <col min="7693" max="7693" width="15" style="211" customWidth="1"/>
    <col min="7694" max="7694" width="14.42578125" style="211" customWidth="1"/>
    <col min="7695" max="7695" width="11.5703125" style="211" customWidth="1"/>
    <col min="7696" max="7696" width="12.85546875" style="211" customWidth="1"/>
    <col min="7697" max="7697" width="10.5703125" style="211" customWidth="1"/>
    <col min="7698" max="7698" width="9.140625" style="211"/>
    <col min="7699" max="7699" width="12.5703125" style="211" customWidth="1"/>
    <col min="7700" max="7700" width="5.5703125" style="211" customWidth="1"/>
    <col min="7701" max="7936" width="9.140625" style="211"/>
    <col min="7937" max="7937" width="46.42578125" style="211" customWidth="1"/>
    <col min="7938" max="7938" width="9.42578125" style="211" bestFit="1" customWidth="1"/>
    <col min="7939" max="7939" width="13.42578125" style="211" bestFit="1" customWidth="1"/>
    <col min="7940" max="7940" width="15.140625" style="211" customWidth="1"/>
    <col min="7941" max="7941" width="19.85546875" style="211" customWidth="1"/>
    <col min="7942" max="7942" width="26.140625" style="211" customWidth="1"/>
    <col min="7943" max="7943" width="26.85546875" style="211" customWidth="1"/>
    <col min="7944" max="7944" width="13" style="211" customWidth="1"/>
    <col min="7945" max="7945" width="10.5703125" style="211" customWidth="1"/>
    <col min="7946" max="7946" width="13.42578125" style="211" customWidth="1"/>
    <col min="7947" max="7947" width="18" style="211" customWidth="1"/>
    <col min="7948" max="7948" width="13.140625" style="211" customWidth="1"/>
    <col min="7949" max="7949" width="15" style="211" customWidth="1"/>
    <col min="7950" max="7950" width="14.42578125" style="211" customWidth="1"/>
    <col min="7951" max="7951" width="11.5703125" style="211" customWidth="1"/>
    <col min="7952" max="7952" width="12.85546875" style="211" customWidth="1"/>
    <col min="7953" max="7953" width="10.5703125" style="211" customWidth="1"/>
    <col min="7954" max="7954" width="9.140625" style="211"/>
    <col min="7955" max="7955" width="12.5703125" style="211" customWidth="1"/>
    <col min="7956" max="7956" width="5.5703125" style="211" customWidth="1"/>
    <col min="7957" max="8192" width="9.140625" style="211"/>
    <col min="8193" max="8193" width="46.42578125" style="211" customWidth="1"/>
    <col min="8194" max="8194" width="9.42578125" style="211" bestFit="1" customWidth="1"/>
    <col min="8195" max="8195" width="13.42578125" style="211" bestFit="1" customWidth="1"/>
    <col min="8196" max="8196" width="15.140625" style="211" customWidth="1"/>
    <col min="8197" max="8197" width="19.85546875" style="211" customWidth="1"/>
    <col min="8198" max="8198" width="26.140625" style="211" customWidth="1"/>
    <col min="8199" max="8199" width="26.85546875" style="211" customWidth="1"/>
    <col min="8200" max="8200" width="13" style="211" customWidth="1"/>
    <col min="8201" max="8201" width="10.5703125" style="211" customWidth="1"/>
    <col min="8202" max="8202" width="13.42578125" style="211" customWidth="1"/>
    <col min="8203" max="8203" width="18" style="211" customWidth="1"/>
    <col min="8204" max="8204" width="13.140625" style="211" customWidth="1"/>
    <col min="8205" max="8205" width="15" style="211" customWidth="1"/>
    <col min="8206" max="8206" width="14.42578125" style="211" customWidth="1"/>
    <col min="8207" max="8207" width="11.5703125" style="211" customWidth="1"/>
    <col min="8208" max="8208" width="12.85546875" style="211" customWidth="1"/>
    <col min="8209" max="8209" width="10.5703125" style="211" customWidth="1"/>
    <col min="8210" max="8210" width="9.140625" style="211"/>
    <col min="8211" max="8211" width="12.5703125" style="211" customWidth="1"/>
    <col min="8212" max="8212" width="5.5703125" style="211" customWidth="1"/>
    <col min="8213" max="8448" width="9.140625" style="211"/>
    <col min="8449" max="8449" width="46.42578125" style="211" customWidth="1"/>
    <col min="8450" max="8450" width="9.42578125" style="211" bestFit="1" customWidth="1"/>
    <col min="8451" max="8451" width="13.42578125" style="211" bestFit="1" customWidth="1"/>
    <col min="8452" max="8452" width="15.140625" style="211" customWidth="1"/>
    <col min="8453" max="8453" width="19.85546875" style="211" customWidth="1"/>
    <col min="8454" max="8454" width="26.140625" style="211" customWidth="1"/>
    <col min="8455" max="8455" width="26.85546875" style="211" customWidth="1"/>
    <col min="8456" max="8456" width="13" style="211" customWidth="1"/>
    <col min="8457" max="8457" width="10.5703125" style="211" customWidth="1"/>
    <col min="8458" max="8458" width="13.42578125" style="211" customWidth="1"/>
    <col min="8459" max="8459" width="18" style="211" customWidth="1"/>
    <col min="8460" max="8460" width="13.140625" style="211" customWidth="1"/>
    <col min="8461" max="8461" width="15" style="211" customWidth="1"/>
    <col min="8462" max="8462" width="14.42578125" style="211" customWidth="1"/>
    <col min="8463" max="8463" width="11.5703125" style="211" customWidth="1"/>
    <col min="8464" max="8464" width="12.85546875" style="211" customWidth="1"/>
    <col min="8465" max="8465" width="10.5703125" style="211" customWidth="1"/>
    <col min="8466" max="8466" width="9.140625" style="211"/>
    <col min="8467" max="8467" width="12.5703125" style="211" customWidth="1"/>
    <col min="8468" max="8468" width="5.5703125" style="211" customWidth="1"/>
    <col min="8469" max="8704" width="9.140625" style="211"/>
    <col min="8705" max="8705" width="46.42578125" style="211" customWidth="1"/>
    <col min="8706" max="8706" width="9.42578125" style="211" bestFit="1" customWidth="1"/>
    <col min="8707" max="8707" width="13.42578125" style="211" bestFit="1" customWidth="1"/>
    <col min="8708" max="8708" width="15.140625" style="211" customWidth="1"/>
    <col min="8709" max="8709" width="19.85546875" style="211" customWidth="1"/>
    <col min="8710" max="8710" width="26.140625" style="211" customWidth="1"/>
    <col min="8711" max="8711" width="26.85546875" style="211" customWidth="1"/>
    <col min="8712" max="8712" width="13" style="211" customWidth="1"/>
    <col min="8713" max="8713" width="10.5703125" style="211" customWidth="1"/>
    <col min="8714" max="8714" width="13.42578125" style="211" customWidth="1"/>
    <col min="8715" max="8715" width="18" style="211" customWidth="1"/>
    <col min="8716" max="8716" width="13.140625" style="211" customWidth="1"/>
    <col min="8717" max="8717" width="15" style="211" customWidth="1"/>
    <col min="8718" max="8718" width="14.42578125" style="211" customWidth="1"/>
    <col min="8719" max="8719" width="11.5703125" style="211" customWidth="1"/>
    <col min="8720" max="8720" width="12.85546875" style="211" customWidth="1"/>
    <col min="8721" max="8721" width="10.5703125" style="211" customWidth="1"/>
    <col min="8722" max="8722" width="9.140625" style="211"/>
    <col min="8723" max="8723" width="12.5703125" style="211" customWidth="1"/>
    <col min="8724" max="8724" width="5.5703125" style="211" customWidth="1"/>
    <col min="8725" max="8960" width="9.140625" style="211"/>
    <col min="8961" max="8961" width="46.42578125" style="211" customWidth="1"/>
    <col min="8962" max="8962" width="9.42578125" style="211" bestFit="1" customWidth="1"/>
    <col min="8963" max="8963" width="13.42578125" style="211" bestFit="1" customWidth="1"/>
    <col min="8964" max="8964" width="15.140625" style="211" customWidth="1"/>
    <col min="8965" max="8965" width="19.85546875" style="211" customWidth="1"/>
    <col min="8966" max="8966" width="26.140625" style="211" customWidth="1"/>
    <col min="8967" max="8967" width="26.85546875" style="211" customWidth="1"/>
    <col min="8968" max="8968" width="13" style="211" customWidth="1"/>
    <col min="8969" max="8969" width="10.5703125" style="211" customWidth="1"/>
    <col min="8970" max="8970" width="13.42578125" style="211" customWidth="1"/>
    <col min="8971" max="8971" width="18" style="211" customWidth="1"/>
    <col min="8972" max="8972" width="13.140625" style="211" customWidth="1"/>
    <col min="8973" max="8973" width="15" style="211" customWidth="1"/>
    <col min="8974" max="8974" width="14.42578125" style="211" customWidth="1"/>
    <col min="8975" max="8975" width="11.5703125" style="211" customWidth="1"/>
    <col min="8976" max="8976" width="12.85546875" style="211" customWidth="1"/>
    <col min="8977" max="8977" width="10.5703125" style="211" customWidth="1"/>
    <col min="8978" max="8978" width="9.140625" style="211"/>
    <col min="8979" max="8979" width="12.5703125" style="211" customWidth="1"/>
    <col min="8980" max="8980" width="5.5703125" style="211" customWidth="1"/>
    <col min="8981" max="9216" width="9.140625" style="211"/>
    <col min="9217" max="9217" width="46.42578125" style="211" customWidth="1"/>
    <col min="9218" max="9218" width="9.42578125" style="211" bestFit="1" customWidth="1"/>
    <col min="9219" max="9219" width="13.42578125" style="211" bestFit="1" customWidth="1"/>
    <col min="9220" max="9220" width="15.140625" style="211" customWidth="1"/>
    <col min="9221" max="9221" width="19.85546875" style="211" customWidth="1"/>
    <col min="9222" max="9222" width="26.140625" style="211" customWidth="1"/>
    <col min="9223" max="9223" width="26.85546875" style="211" customWidth="1"/>
    <col min="9224" max="9224" width="13" style="211" customWidth="1"/>
    <col min="9225" max="9225" width="10.5703125" style="211" customWidth="1"/>
    <col min="9226" max="9226" width="13.42578125" style="211" customWidth="1"/>
    <col min="9227" max="9227" width="18" style="211" customWidth="1"/>
    <col min="9228" max="9228" width="13.140625" style="211" customWidth="1"/>
    <col min="9229" max="9229" width="15" style="211" customWidth="1"/>
    <col min="9230" max="9230" width="14.42578125" style="211" customWidth="1"/>
    <col min="9231" max="9231" width="11.5703125" style="211" customWidth="1"/>
    <col min="9232" max="9232" width="12.85546875" style="211" customWidth="1"/>
    <col min="9233" max="9233" width="10.5703125" style="211" customWidth="1"/>
    <col min="9234" max="9234" width="9.140625" style="211"/>
    <col min="9235" max="9235" width="12.5703125" style="211" customWidth="1"/>
    <col min="9236" max="9236" width="5.5703125" style="211" customWidth="1"/>
    <col min="9237" max="9472" width="9.140625" style="211"/>
    <col min="9473" max="9473" width="46.42578125" style="211" customWidth="1"/>
    <col min="9474" max="9474" width="9.42578125" style="211" bestFit="1" customWidth="1"/>
    <col min="9475" max="9475" width="13.42578125" style="211" bestFit="1" customWidth="1"/>
    <col min="9476" max="9476" width="15.140625" style="211" customWidth="1"/>
    <col min="9477" max="9477" width="19.85546875" style="211" customWidth="1"/>
    <col min="9478" max="9478" width="26.140625" style="211" customWidth="1"/>
    <col min="9479" max="9479" width="26.85546875" style="211" customWidth="1"/>
    <col min="9480" max="9480" width="13" style="211" customWidth="1"/>
    <col min="9481" max="9481" width="10.5703125" style="211" customWidth="1"/>
    <col min="9482" max="9482" width="13.42578125" style="211" customWidth="1"/>
    <col min="9483" max="9483" width="18" style="211" customWidth="1"/>
    <col min="9484" max="9484" width="13.140625" style="211" customWidth="1"/>
    <col min="9485" max="9485" width="15" style="211" customWidth="1"/>
    <col min="9486" max="9486" width="14.42578125" style="211" customWidth="1"/>
    <col min="9487" max="9487" width="11.5703125" style="211" customWidth="1"/>
    <col min="9488" max="9488" width="12.85546875" style="211" customWidth="1"/>
    <col min="9489" max="9489" width="10.5703125" style="211" customWidth="1"/>
    <col min="9490" max="9490" width="9.140625" style="211"/>
    <col min="9491" max="9491" width="12.5703125" style="211" customWidth="1"/>
    <col min="9492" max="9492" width="5.5703125" style="211" customWidth="1"/>
    <col min="9493" max="9728" width="9.140625" style="211"/>
    <col min="9729" max="9729" width="46.42578125" style="211" customWidth="1"/>
    <col min="9730" max="9730" width="9.42578125" style="211" bestFit="1" customWidth="1"/>
    <col min="9731" max="9731" width="13.42578125" style="211" bestFit="1" customWidth="1"/>
    <col min="9732" max="9732" width="15.140625" style="211" customWidth="1"/>
    <col min="9733" max="9733" width="19.85546875" style="211" customWidth="1"/>
    <col min="9734" max="9734" width="26.140625" style="211" customWidth="1"/>
    <col min="9735" max="9735" width="26.85546875" style="211" customWidth="1"/>
    <col min="9736" max="9736" width="13" style="211" customWidth="1"/>
    <col min="9737" max="9737" width="10.5703125" style="211" customWidth="1"/>
    <col min="9738" max="9738" width="13.42578125" style="211" customWidth="1"/>
    <col min="9739" max="9739" width="18" style="211" customWidth="1"/>
    <col min="9740" max="9740" width="13.140625" style="211" customWidth="1"/>
    <col min="9741" max="9741" width="15" style="211" customWidth="1"/>
    <col min="9742" max="9742" width="14.42578125" style="211" customWidth="1"/>
    <col min="9743" max="9743" width="11.5703125" style="211" customWidth="1"/>
    <col min="9744" max="9744" width="12.85546875" style="211" customWidth="1"/>
    <col min="9745" max="9745" width="10.5703125" style="211" customWidth="1"/>
    <col min="9746" max="9746" width="9.140625" style="211"/>
    <col min="9747" max="9747" width="12.5703125" style="211" customWidth="1"/>
    <col min="9748" max="9748" width="5.5703125" style="211" customWidth="1"/>
    <col min="9749" max="9984" width="9.140625" style="211"/>
    <col min="9985" max="9985" width="46.42578125" style="211" customWidth="1"/>
    <col min="9986" max="9986" width="9.42578125" style="211" bestFit="1" customWidth="1"/>
    <col min="9987" max="9987" width="13.42578125" style="211" bestFit="1" customWidth="1"/>
    <col min="9988" max="9988" width="15.140625" style="211" customWidth="1"/>
    <col min="9989" max="9989" width="19.85546875" style="211" customWidth="1"/>
    <col min="9990" max="9990" width="26.140625" style="211" customWidth="1"/>
    <col min="9991" max="9991" width="26.85546875" style="211" customWidth="1"/>
    <col min="9992" max="9992" width="13" style="211" customWidth="1"/>
    <col min="9993" max="9993" width="10.5703125" style="211" customWidth="1"/>
    <col min="9994" max="9994" width="13.42578125" style="211" customWidth="1"/>
    <col min="9995" max="9995" width="18" style="211" customWidth="1"/>
    <col min="9996" max="9996" width="13.140625" style="211" customWidth="1"/>
    <col min="9997" max="9997" width="15" style="211" customWidth="1"/>
    <col min="9998" max="9998" width="14.42578125" style="211" customWidth="1"/>
    <col min="9999" max="9999" width="11.5703125" style="211" customWidth="1"/>
    <col min="10000" max="10000" width="12.85546875" style="211" customWidth="1"/>
    <col min="10001" max="10001" width="10.5703125" style="211" customWidth="1"/>
    <col min="10002" max="10002" width="9.140625" style="211"/>
    <col min="10003" max="10003" width="12.5703125" style="211" customWidth="1"/>
    <col min="10004" max="10004" width="5.5703125" style="211" customWidth="1"/>
    <col min="10005" max="10240" width="9.140625" style="211"/>
    <col min="10241" max="10241" width="46.42578125" style="211" customWidth="1"/>
    <col min="10242" max="10242" width="9.42578125" style="211" bestFit="1" customWidth="1"/>
    <col min="10243" max="10243" width="13.42578125" style="211" bestFit="1" customWidth="1"/>
    <col min="10244" max="10244" width="15.140625" style="211" customWidth="1"/>
    <col min="10245" max="10245" width="19.85546875" style="211" customWidth="1"/>
    <col min="10246" max="10246" width="26.140625" style="211" customWidth="1"/>
    <col min="10247" max="10247" width="26.85546875" style="211" customWidth="1"/>
    <col min="10248" max="10248" width="13" style="211" customWidth="1"/>
    <col min="10249" max="10249" width="10.5703125" style="211" customWidth="1"/>
    <col min="10250" max="10250" width="13.42578125" style="211" customWidth="1"/>
    <col min="10251" max="10251" width="18" style="211" customWidth="1"/>
    <col min="10252" max="10252" width="13.140625" style="211" customWidth="1"/>
    <col min="10253" max="10253" width="15" style="211" customWidth="1"/>
    <col min="10254" max="10254" width="14.42578125" style="211" customWidth="1"/>
    <col min="10255" max="10255" width="11.5703125" style="211" customWidth="1"/>
    <col min="10256" max="10256" width="12.85546875" style="211" customWidth="1"/>
    <col min="10257" max="10257" width="10.5703125" style="211" customWidth="1"/>
    <col min="10258" max="10258" width="9.140625" style="211"/>
    <col min="10259" max="10259" width="12.5703125" style="211" customWidth="1"/>
    <col min="10260" max="10260" width="5.5703125" style="211" customWidth="1"/>
    <col min="10261" max="10496" width="9.140625" style="211"/>
    <col min="10497" max="10497" width="46.42578125" style="211" customWidth="1"/>
    <col min="10498" max="10498" width="9.42578125" style="211" bestFit="1" customWidth="1"/>
    <col min="10499" max="10499" width="13.42578125" style="211" bestFit="1" customWidth="1"/>
    <col min="10500" max="10500" width="15.140625" style="211" customWidth="1"/>
    <col min="10501" max="10501" width="19.85546875" style="211" customWidth="1"/>
    <col min="10502" max="10502" width="26.140625" style="211" customWidth="1"/>
    <col min="10503" max="10503" width="26.85546875" style="211" customWidth="1"/>
    <col min="10504" max="10504" width="13" style="211" customWidth="1"/>
    <col min="10505" max="10505" width="10.5703125" style="211" customWidth="1"/>
    <col min="10506" max="10506" width="13.42578125" style="211" customWidth="1"/>
    <col min="10507" max="10507" width="18" style="211" customWidth="1"/>
    <col min="10508" max="10508" width="13.140625" style="211" customWidth="1"/>
    <col min="10509" max="10509" width="15" style="211" customWidth="1"/>
    <col min="10510" max="10510" width="14.42578125" style="211" customWidth="1"/>
    <col min="10511" max="10511" width="11.5703125" style="211" customWidth="1"/>
    <col min="10512" max="10512" width="12.85546875" style="211" customWidth="1"/>
    <col min="10513" max="10513" width="10.5703125" style="211" customWidth="1"/>
    <col min="10514" max="10514" width="9.140625" style="211"/>
    <col min="10515" max="10515" width="12.5703125" style="211" customWidth="1"/>
    <col min="10516" max="10516" width="5.5703125" style="211" customWidth="1"/>
    <col min="10517" max="10752" width="9.140625" style="211"/>
    <col min="10753" max="10753" width="46.42578125" style="211" customWidth="1"/>
    <col min="10754" max="10754" width="9.42578125" style="211" bestFit="1" customWidth="1"/>
    <col min="10755" max="10755" width="13.42578125" style="211" bestFit="1" customWidth="1"/>
    <col min="10756" max="10756" width="15.140625" style="211" customWidth="1"/>
    <col min="10757" max="10757" width="19.85546875" style="211" customWidth="1"/>
    <col min="10758" max="10758" width="26.140625" style="211" customWidth="1"/>
    <col min="10759" max="10759" width="26.85546875" style="211" customWidth="1"/>
    <col min="10760" max="10760" width="13" style="211" customWidth="1"/>
    <col min="10761" max="10761" width="10.5703125" style="211" customWidth="1"/>
    <col min="10762" max="10762" width="13.42578125" style="211" customWidth="1"/>
    <col min="10763" max="10763" width="18" style="211" customWidth="1"/>
    <col min="10764" max="10764" width="13.140625" style="211" customWidth="1"/>
    <col min="10765" max="10765" width="15" style="211" customWidth="1"/>
    <col min="10766" max="10766" width="14.42578125" style="211" customWidth="1"/>
    <col min="10767" max="10767" width="11.5703125" style="211" customWidth="1"/>
    <col min="10768" max="10768" width="12.85546875" style="211" customWidth="1"/>
    <col min="10769" max="10769" width="10.5703125" style="211" customWidth="1"/>
    <col min="10770" max="10770" width="9.140625" style="211"/>
    <col min="10771" max="10771" width="12.5703125" style="211" customWidth="1"/>
    <col min="10772" max="10772" width="5.5703125" style="211" customWidth="1"/>
    <col min="10773" max="11008" width="9.140625" style="211"/>
    <col min="11009" max="11009" width="46.42578125" style="211" customWidth="1"/>
    <col min="11010" max="11010" width="9.42578125" style="211" bestFit="1" customWidth="1"/>
    <col min="11011" max="11011" width="13.42578125" style="211" bestFit="1" customWidth="1"/>
    <col min="11012" max="11012" width="15.140625" style="211" customWidth="1"/>
    <col min="11013" max="11013" width="19.85546875" style="211" customWidth="1"/>
    <col min="11014" max="11014" width="26.140625" style="211" customWidth="1"/>
    <col min="11015" max="11015" width="26.85546875" style="211" customWidth="1"/>
    <col min="11016" max="11016" width="13" style="211" customWidth="1"/>
    <col min="11017" max="11017" width="10.5703125" style="211" customWidth="1"/>
    <col min="11018" max="11018" width="13.42578125" style="211" customWidth="1"/>
    <col min="11019" max="11019" width="18" style="211" customWidth="1"/>
    <col min="11020" max="11020" width="13.140625" style="211" customWidth="1"/>
    <col min="11021" max="11021" width="15" style="211" customWidth="1"/>
    <col min="11022" max="11022" width="14.42578125" style="211" customWidth="1"/>
    <col min="11023" max="11023" width="11.5703125" style="211" customWidth="1"/>
    <col min="11024" max="11024" width="12.85546875" style="211" customWidth="1"/>
    <col min="11025" max="11025" width="10.5703125" style="211" customWidth="1"/>
    <col min="11026" max="11026" width="9.140625" style="211"/>
    <col min="11027" max="11027" width="12.5703125" style="211" customWidth="1"/>
    <col min="11028" max="11028" width="5.5703125" style="211" customWidth="1"/>
    <col min="11029" max="11264" width="9.140625" style="211"/>
    <col min="11265" max="11265" width="46.42578125" style="211" customWidth="1"/>
    <col min="11266" max="11266" width="9.42578125" style="211" bestFit="1" customWidth="1"/>
    <col min="11267" max="11267" width="13.42578125" style="211" bestFit="1" customWidth="1"/>
    <col min="11268" max="11268" width="15.140625" style="211" customWidth="1"/>
    <col min="11269" max="11269" width="19.85546875" style="211" customWidth="1"/>
    <col min="11270" max="11270" width="26.140625" style="211" customWidth="1"/>
    <col min="11271" max="11271" width="26.85546875" style="211" customWidth="1"/>
    <col min="11272" max="11272" width="13" style="211" customWidth="1"/>
    <col min="11273" max="11273" width="10.5703125" style="211" customWidth="1"/>
    <col min="11274" max="11274" width="13.42578125" style="211" customWidth="1"/>
    <col min="11275" max="11275" width="18" style="211" customWidth="1"/>
    <col min="11276" max="11276" width="13.140625" style="211" customWidth="1"/>
    <col min="11277" max="11277" width="15" style="211" customWidth="1"/>
    <col min="11278" max="11278" width="14.42578125" style="211" customWidth="1"/>
    <col min="11279" max="11279" width="11.5703125" style="211" customWidth="1"/>
    <col min="11280" max="11280" width="12.85546875" style="211" customWidth="1"/>
    <col min="11281" max="11281" width="10.5703125" style="211" customWidth="1"/>
    <col min="11282" max="11282" width="9.140625" style="211"/>
    <col min="11283" max="11283" width="12.5703125" style="211" customWidth="1"/>
    <col min="11284" max="11284" width="5.5703125" style="211" customWidth="1"/>
    <col min="11285" max="11520" width="9.140625" style="211"/>
    <col min="11521" max="11521" width="46.42578125" style="211" customWidth="1"/>
    <col min="11522" max="11522" width="9.42578125" style="211" bestFit="1" customWidth="1"/>
    <col min="11523" max="11523" width="13.42578125" style="211" bestFit="1" customWidth="1"/>
    <col min="11524" max="11524" width="15.140625" style="211" customWidth="1"/>
    <col min="11525" max="11525" width="19.85546875" style="211" customWidth="1"/>
    <col min="11526" max="11526" width="26.140625" style="211" customWidth="1"/>
    <col min="11527" max="11527" width="26.85546875" style="211" customWidth="1"/>
    <col min="11528" max="11528" width="13" style="211" customWidth="1"/>
    <col min="11529" max="11529" width="10.5703125" style="211" customWidth="1"/>
    <col min="11530" max="11530" width="13.42578125" style="211" customWidth="1"/>
    <col min="11531" max="11531" width="18" style="211" customWidth="1"/>
    <col min="11532" max="11532" width="13.140625" style="211" customWidth="1"/>
    <col min="11533" max="11533" width="15" style="211" customWidth="1"/>
    <col min="11534" max="11534" width="14.42578125" style="211" customWidth="1"/>
    <col min="11535" max="11535" width="11.5703125" style="211" customWidth="1"/>
    <col min="11536" max="11536" width="12.85546875" style="211" customWidth="1"/>
    <col min="11537" max="11537" width="10.5703125" style="211" customWidth="1"/>
    <col min="11538" max="11538" width="9.140625" style="211"/>
    <col min="11539" max="11539" width="12.5703125" style="211" customWidth="1"/>
    <col min="11540" max="11540" width="5.5703125" style="211" customWidth="1"/>
    <col min="11541" max="11776" width="9.140625" style="211"/>
    <col min="11777" max="11777" width="46.42578125" style="211" customWidth="1"/>
    <col min="11778" max="11778" width="9.42578125" style="211" bestFit="1" customWidth="1"/>
    <col min="11779" max="11779" width="13.42578125" style="211" bestFit="1" customWidth="1"/>
    <col min="11780" max="11780" width="15.140625" style="211" customWidth="1"/>
    <col min="11781" max="11781" width="19.85546875" style="211" customWidth="1"/>
    <col min="11782" max="11782" width="26.140625" style="211" customWidth="1"/>
    <col min="11783" max="11783" width="26.85546875" style="211" customWidth="1"/>
    <col min="11784" max="11784" width="13" style="211" customWidth="1"/>
    <col min="11785" max="11785" width="10.5703125" style="211" customWidth="1"/>
    <col min="11786" max="11786" width="13.42578125" style="211" customWidth="1"/>
    <col min="11787" max="11787" width="18" style="211" customWidth="1"/>
    <col min="11788" max="11788" width="13.140625" style="211" customWidth="1"/>
    <col min="11789" max="11789" width="15" style="211" customWidth="1"/>
    <col min="11790" max="11790" width="14.42578125" style="211" customWidth="1"/>
    <col min="11791" max="11791" width="11.5703125" style="211" customWidth="1"/>
    <col min="11792" max="11792" width="12.85546875" style="211" customWidth="1"/>
    <col min="11793" max="11793" width="10.5703125" style="211" customWidth="1"/>
    <col min="11794" max="11794" width="9.140625" style="211"/>
    <col min="11795" max="11795" width="12.5703125" style="211" customWidth="1"/>
    <col min="11796" max="11796" width="5.5703125" style="211" customWidth="1"/>
    <col min="11797" max="12032" width="9.140625" style="211"/>
    <col min="12033" max="12033" width="46.42578125" style="211" customWidth="1"/>
    <col min="12034" max="12034" width="9.42578125" style="211" bestFit="1" customWidth="1"/>
    <col min="12035" max="12035" width="13.42578125" style="211" bestFit="1" customWidth="1"/>
    <col min="12036" max="12036" width="15.140625" style="211" customWidth="1"/>
    <col min="12037" max="12037" width="19.85546875" style="211" customWidth="1"/>
    <col min="12038" max="12038" width="26.140625" style="211" customWidth="1"/>
    <col min="12039" max="12039" width="26.85546875" style="211" customWidth="1"/>
    <col min="12040" max="12040" width="13" style="211" customWidth="1"/>
    <col min="12041" max="12041" width="10.5703125" style="211" customWidth="1"/>
    <col min="12042" max="12042" width="13.42578125" style="211" customWidth="1"/>
    <col min="12043" max="12043" width="18" style="211" customWidth="1"/>
    <col min="12044" max="12044" width="13.140625" style="211" customWidth="1"/>
    <col min="12045" max="12045" width="15" style="211" customWidth="1"/>
    <col min="12046" max="12046" width="14.42578125" style="211" customWidth="1"/>
    <col min="12047" max="12047" width="11.5703125" style="211" customWidth="1"/>
    <col min="12048" max="12048" width="12.85546875" style="211" customWidth="1"/>
    <col min="12049" max="12049" width="10.5703125" style="211" customWidth="1"/>
    <col min="12050" max="12050" width="9.140625" style="211"/>
    <col min="12051" max="12051" width="12.5703125" style="211" customWidth="1"/>
    <col min="12052" max="12052" width="5.5703125" style="211" customWidth="1"/>
    <col min="12053" max="12288" width="9.140625" style="211"/>
    <col min="12289" max="12289" width="46.42578125" style="211" customWidth="1"/>
    <col min="12290" max="12290" width="9.42578125" style="211" bestFit="1" customWidth="1"/>
    <col min="12291" max="12291" width="13.42578125" style="211" bestFit="1" customWidth="1"/>
    <col min="12292" max="12292" width="15.140625" style="211" customWidth="1"/>
    <col min="12293" max="12293" width="19.85546875" style="211" customWidth="1"/>
    <col min="12294" max="12294" width="26.140625" style="211" customWidth="1"/>
    <col min="12295" max="12295" width="26.85546875" style="211" customWidth="1"/>
    <col min="12296" max="12296" width="13" style="211" customWidth="1"/>
    <col min="12297" max="12297" width="10.5703125" style="211" customWidth="1"/>
    <col min="12298" max="12298" width="13.42578125" style="211" customWidth="1"/>
    <col min="12299" max="12299" width="18" style="211" customWidth="1"/>
    <col min="12300" max="12300" width="13.140625" style="211" customWidth="1"/>
    <col min="12301" max="12301" width="15" style="211" customWidth="1"/>
    <col min="12302" max="12302" width="14.42578125" style="211" customWidth="1"/>
    <col min="12303" max="12303" width="11.5703125" style="211" customWidth="1"/>
    <col min="12304" max="12304" width="12.85546875" style="211" customWidth="1"/>
    <col min="12305" max="12305" width="10.5703125" style="211" customWidth="1"/>
    <col min="12306" max="12306" width="9.140625" style="211"/>
    <col min="12307" max="12307" width="12.5703125" style="211" customWidth="1"/>
    <col min="12308" max="12308" width="5.5703125" style="211" customWidth="1"/>
    <col min="12309" max="12544" width="9.140625" style="211"/>
    <col min="12545" max="12545" width="46.42578125" style="211" customWidth="1"/>
    <col min="12546" max="12546" width="9.42578125" style="211" bestFit="1" customWidth="1"/>
    <col min="12547" max="12547" width="13.42578125" style="211" bestFit="1" customWidth="1"/>
    <col min="12548" max="12548" width="15.140625" style="211" customWidth="1"/>
    <col min="12549" max="12549" width="19.85546875" style="211" customWidth="1"/>
    <col min="12550" max="12550" width="26.140625" style="211" customWidth="1"/>
    <col min="12551" max="12551" width="26.85546875" style="211" customWidth="1"/>
    <col min="12552" max="12552" width="13" style="211" customWidth="1"/>
    <col min="12553" max="12553" width="10.5703125" style="211" customWidth="1"/>
    <col min="12554" max="12554" width="13.42578125" style="211" customWidth="1"/>
    <col min="12555" max="12555" width="18" style="211" customWidth="1"/>
    <col min="12556" max="12556" width="13.140625" style="211" customWidth="1"/>
    <col min="12557" max="12557" width="15" style="211" customWidth="1"/>
    <col min="12558" max="12558" width="14.42578125" style="211" customWidth="1"/>
    <col min="12559" max="12559" width="11.5703125" style="211" customWidth="1"/>
    <col min="12560" max="12560" width="12.85546875" style="211" customWidth="1"/>
    <col min="12561" max="12561" width="10.5703125" style="211" customWidth="1"/>
    <col min="12562" max="12562" width="9.140625" style="211"/>
    <col min="12563" max="12563" width="12.5703125" style="211" customWidth="1"/>
    <col min="12564" max="12564" width="5.5703125" style="211" customWidth="1"/>
    <col min="12565" max="12800" width="9.140625" style="211"/>
    <col min="12801" max="12801" width="46.42578125" style="211" customWidth="1"/>
    <col min="12802" max="12802" width="9.42578125" style="211" bestFit="1" customWidth="1"/>
    <col min="12803" max="12803" width="13.42578125" style="211" bestFit="1" customWidth="1"/>
    <col min="12804" max="12804" width="15.140625" style="211" customWidth="1"/>
    <col min="12805" max="12805" width="19.85546875" style="211" customWidth="1"/>
    <col min="12806" max="12806" width="26.140625" style="211" customWidth="1"/>
    <col min="12807" max="12807" width="26.85546875" style="211" customWidth="1"/>
    <col min="12808" max="12808" width="13" style="211" customWidth="1"/>
    <col min="12809" max="12809" width="10.5703125" style="211" customWidth="1"/>
    <col min="12810" max="12810" width="13.42578125" style="211" customWidth="1"/>
    <col min="12811" max="12811" width="18" style="211" customWidth="1"/>
    <col min="12812" max="12812" width="13.140625" style="211" customWidth="1"/>
    <col min="12813" max="12813" width="15" style="211" customWidth="1"/>
    <col min="12814" max="12814" width="14.42578125" style="211" customWidth="1"/>
    <col min="12815" max="12815" width="11.5703125" style="211" customWidth="1"/>
    <col min="12816" max="12816" width="12.85546875" style="211" customWidth="1"/>
    <col min="12817" max="12817" width="10.5703125" style="211" customWidth="1"/>
    <col min="12818" max="12818" width="9.140625" style="211"/>
    <col min="12819" max="12819" width="12.5703125" style="211" customWidth="1"/>
    <col min="12820" max="12820" width="5.5703125" style="211" customWidth="1"/>
    <col min="12821" max="13056" width="9.140625" style="211"/>
    <col min="13057" max="13057" width="46.42578125" style="211" customWidth="1"/>
    <col min="13058" max="13058" width="9.42578125" style="211" bestFit="1" customWidth="1"/>
    <col min="13059" max="13059" width="13.42578125" style="211" bestFit="1" customWidth="1"/>
    <col min="13060" max="13060" width="15.140625" style="211" customWidth="1"/>
    <col min="13061" max="13061" width="19.85546875" style="211" customWidth="1"/>
    <col min="13062" max="13062" width="26.140625" style="211" customWidth="1"/>
    <col min="13063" max="13063" width="26.85546875" style="211" customWidth="1"/>
    <col min="13064" max="13064" width="13" style="211" customWidth="1"/>
    <col min="13065" max="13065" width="10.5703125" style="211" customWidth="1"/>
    <col min="13066" max="13066" width="13.42578125" style="211" customWidth="1"/>
    <col min="13067" max="13067" width="18" style="211" customWidth="1"/>
    <col min="13068" max="13068" width="13.140625" style="211" customWidth="1"/>
    <col min="13069" max="13069" width="15" style="211" customWidth="1"/>
    <col min="13070" max="13070" width="14.42578125" style="211" customWidth="1"/>
    <col min="13071" max="13071" width="11.5703125" style="211" customWidth="1"/>
    <col min="13072" max="13072" width="12.85546875" style="211" customWidth="1"/>
    <col min="13073" max="13073" width="10.5703125" style="211" customWidth="1"/>
    <col min="13074" max="13074" width="9.140625" style="211"/>
    <col min="13075" max="13075" width="12.5703125" style="211" customWidth="1"/>
    <col min="13076" max="13076" width="5.5703125" style="211" customWidth="1"/>
    <col min="13077" max="13312" width="9.140625" style="211"/>
    <col min="13313" max="13313" width="46.42578125" style="211" customWidth="1"/>
    <col min="13314" max="13314" width="9.42578125" style="211" bestFit="1" customWidth="1"/>
    <col min="13315" max="13315" width="13.42578125" style="211" bestFit="1" customWidth="1"/>
    <col min="13316" max="13316" width="15.140625" style="211" customWidth="1"/>
    <col min="13317" max="13317" width="19.85546875" style="211" customWidth="1"/>
    <col min="13318" max="13318" width="26.140625" style="211" customWidth="1"/>
    <col min="13319" max="13319" width="26.85546875" style="211" customWidth="1"/>
    <col min="13320" max="13320" width="13" style="211" customWidth="1"/>
    <col min="13321" max="13321" width="10.5703125" style="211" customWidth="1"/>
    <col min="13322" max="13322" width="13.42578125" style="211" customWidth="1"/>
    <col min="13323" max="13323" width="18" style="211" customWidth="1"/>
    <col min="13324" max="13324" width="13.140625" style="211" customWidth="1"/>
    <col min="13325" max="13325" width="15" style="211" customWidth="1"/>
    <col min="13326" max="13326" width="14.42578125" style="211" customWidth="1"/>
    <col min="13327" max="13327" width="11.5703125" style="211" customWidth="1"/>
    <col min="13328" max="13328" width="12.85546875" style="211" customWidth="1"/>
    <col min="13329" max="13329" width="10.5703125" style="211" customWidth="1"/>
    <col min="13330" max="13330" width="9.140625" style="211"/>
    <col min="13331" max="13331" width="12.5703125" style="211" customWidth="1"/>
    <col min="13332" max="13332" width="5.5703125" style="211" customWidth="1"/>
    <col min="13333" max="13568" width="9.140625" style="211"/>
    <col min="13569" max="13569" width="46.42578125" style="211" customWidth="1"/>
    <col min="13570" max="13570" width="9.42578125" style="211" bestFit="1" customWidth="1"/>
    <col min="13571" max="13571" width="13.42578125" style="211" bestFit="1" customWidth="1"/>
    <col min="13572" max="13572" width="15.140625" style="211" customWidth="1"/>
    <col min="13573" max="13573" width="19.85546875" style="211" customWidth="1"/>
    <col min="13574" max="13574" width="26.140625" style="211" customWidth="1"/>
    <col min="13575" max="13575" width="26.85546875" style="211" customWidth="1"/>
    <col min="13576" max="13576" width="13" style="211" customWidth="1"/>
    <col min="13577" max="13577" width="10.5703125" style="211" customWidth="1"/>
    <col min="13578" max="13578" width="13.42578125" style="211" customWidth="1"/>
    <col min="13579" max="13579" width="18" style="211" customWidth="1"/>
    <col min="13580" max="13580" width="13.140625" style="211" customWidth="1"/>
    <col min="13581" max="13581" width="15" style="211" customWidth="1"/>
    <col min="13582" max="13582" width="14.42578125" style="211" customWidth="1"/>
    <col min="13583" max="13583" width="11.5703125" style="211" customWidth="1"/>
    <col min="13584" max="13584" width="12.85546875" style="211" customWidth="1"/>
    <col min="13585" max="13585" width="10.5703125" style="211" customWidth="1"/>
    <col min="13586" max="13586" width="9.140625" style="211"/>
    <col min="13587" max="13587" width="12.5703125" style="211" customWidth="1"/>
    <col min="13588" max="13588" width="5.5703125" style="211" customWidth="1"/>
    <col min="13589" max="13824" width="9.140625" style="211"/>
    <col min="13825" max="13825" width="46.42578125" style="211" customWidth="1"/>
    <col min="13826" max="13826" width="9.42578125" style="211" bestFit="1" customWidth="1"/>
    <col min="13827" max="13827" width="13.42578125" style="211" bestFit="1" customWidth="1"/>
    <col min="13828" max="13828" width="15.140625" style="211" customWidth="1"/>
    <col min="13829" max="13829" width="19.85546875" style="211" customWidth="1"/>
    <col min="13830" max="13830" width="26.140625" style="211" customWidth="1"/>
    <col min="13831" max="13831" width="26.85546875" style="211" customWidth="1"/>
    <col min="13832" max="13832" width="13" style="211" customWidth="1"/>
    <col min="13833" max="13833" width="10.5703125" style="211" customWidth="1"/>
    <col min="13834" max="13834" width="13.42578125" style="211" customWidth="1"/>
    <col min="13835" max="13835" width="18" style="211" customWidth="1"/>
    <col min="13836" max="13836" width="13.140625" style="211" customWidth="1"/>
    <col min="13837" max="13837" width="15" style="211" customWidth="1"/>
    <col min="13838" max="13838" width="14.42578125" style="211" customWidth="1"/>
    <col min="13839" max="13839" width="11.5703125" style="211" customWidth="1"/>
    <col min="13840" max="13840" width="12.85546875" style="211" customWidth="1"/>
    <col min="13841" max="13841" width="10.5703125" style="211" customWidth="1"/>
    <col min="13842" max="13842" width="9.140625" style="211"/>
    <col min="13843" max="13843" width="12.5703125" style="211" customWidth="1"/>
    <col min="13844" max="13844" width="5.5703125" style="211" customWidth="1"/>
    <col min="13845" max="14080" width="9.140625" style="211"/>
    <col min="14081" max="14081" width="46.42578125" style="211" customWidth="1"/>
    <col min="14082" max="14082" width="9.42578125" style="211" bestFit="1" customWidth="1"/>
    <col min="14083" max="14083" width="13.42578125" style="211" bestFit="1" customWidth="1"/>
    <col min="14084" max="14084" width="15.140625" style="211" customWidth="1"/>
    <col min="14085" max="14085" width="19.85546875" style="211" customWidth="1"/>
    <col min="14086" max="14086" width="26.140625" style="211" customWidth="1"/>
    <col min="14087" max="14087" width="26.85546875" style="211" customWidth="1"/>
    <col min="14088" max="14088" width="13" style="211" customWidth="1"/>
    <col min="14089" max="14089" width="10.5703125" style="211" customWidth="1"/>
    <col min="14090" max="14090" width="13.42578125" style="211" customWidth="1"/>
    <col min="14091" max="14091" width="18" style="211" customWidth="1"/>
    <col min="14092" max="14092" width="13.140625" style="211" customWidth="1"/>
    <col min="14093" max="14093" width="15" style="211" customWidth="1"/>
    <col min="14094" max="14094" width="14.42578125" style="211" customWidth="1"/>
    <col min="14095" max="14095" width="11.5703125" style="211" customWidth="1"/>
    <col min="14096" max="14096" width="12.85546875" style="211" customWidth="1"/>
    <col min="14097" max="14097" width="10.5703125" style="211" customWidth="1"/>
    <col min="14098" max="14098" width="9.140625" style="211"/>
    <col min="14099" max="14099" width="12.5703125" style="211" customWidth="1"/>
    <col min="14100" max="14100" width="5.5703125" style="211" customWidth="1"/>
    <col min="14101" max="14336" width="9.140625" style="211"/>
    <col min="14337" max="14337" width="46.42578125" style="211" customWidth="1"/>
    <col min="14338" max="14338" width="9.42578125" style="211" bestFit="1" customWidth="1"/>
    <col min="14339" max="14339" width="13.42578125" style="211" bestFit="1" customWidth="1"/>
    <col min="14340" max="14340" width="15.140625" style="211" customWidth="1"/>
    <col min="14341" max="14341" width="19.85546875" style="211" customWidth="1"/>
    <col min="14342" max="14342" width="26.140625" style="211" customWidth="1"/>
    <col min="14343" max="14343" width="26.85546875" style="211" customWidth="1"/>
    <col min="14344" max="14344" width="13" style="211" customWidth="1"/>
    <col min="14345" max="14345" width="10.5703125" style="211" customWidth="1"/>
    <col min="14346" max="14346" width="13.42578125" style="211" customWidth="1"/>
    <col min="14347" max="14347" width="18" style="211" customWidth="1"/>
    <col min="14348" max="14348" width="13.140625" style="211" customWidth="1"/>
    <col min="14349" max="14349" width="15" style="211" customWidth="1"/>
    <col min="14350" max="14350" width="14.42578125" style="211" customWidth="1"/>
    <col min="14351" max="14351" width="11.5703125" style="211" customWidth="1"/>
    <col min="14352" max="14352" width="12.85546875" style="211" customWidth="1"/>
    <col min="14353" max="14353" width="10.5703125" style="211" customWidth="1"/>
    <col min="14354" max="14354" width="9.140625" style="211"/>
    <col min="14355" max="14355" width="12.5703125" style="211" customWidth="1"/>
    <col min="14356" max="14356" width="5.5703125" style="211" customWidth="1"/>
    <col min="14357" max="14592" width="9.140625" style="211"/>
    <col min="14593" max="14593" width="46.42578125" style="211" customWidth="1"/>
    <col min="14594" max="14594" width="9.42578125" style="211" bestFit="1" customWidth="1"/>
    <col min="14595" max="14595" width="13.42578125" style="211" bestFit="1" customWidth="1"/>
    <col min="14596" max="14596" width="15.140625" style="211" customWidth="1"/>
    <col min="14597" max="14597" width="19.85546875" style="211" customWidth="1"/>
    <col min="14598" max="14598" width="26.140625" style="211" customWidth="1"/>
    <col min="14599" max="14599" width="26.85546875" style="211" customWidth="1"/>
    <col min="14600" max="14600" width="13" style="211" customWidth="1"/>
    <col min="14601" max="14601" width="10.5703125" style="211" customWidth="1"/>
    <col min="14602" max="14602" width="13.42578125" style="211" customWidth="1"/>
    <col min="14603" max="14603" width="18" style="211" customWidth="1"/>
    <col min="14604" max="14604" width="13.140625" style="211" customWidth="1"/>
    <col min="14605" max="14605" width="15" style="211" customWidth="1"/>
    <col min="14606" max="14606" width="14.42578125" style="211" customWidth="1"/>
    <col min="14607" max="14607" width="11.5703125" style="211" customWidth="1"/>
    <col min="14608" max="14608" width="12.85546875" style="211" customWidth="1"/>
    <col min="14609" max="14609" width="10.5703125" style="211" customWidth="1"/>
    <col min="14610" max="14610" width="9.140625" style="211"/>
    <col min="14611" max="14611" width="12.5703125" style="211" customWidth="1"/>
    <col min="14612" max="14612" width="5.5703125" style="211" customWidth="1"/>
    <col min="14613" max="14848" width="9.140625" style="211"/>
    <col min="14849" max="14849" width="46.42578125" style="211" customWidth="1"/>
    <col min="14850" max="14850" width="9.42578125" style="211" bestFit="1" customWidth="1"/>
    <col min="14851" max="14851" width="13.42578125" style="211" bestFit="1" customWidth="1"/>
    <col min="14852" max="14852" width="15.140625" style="211" customWidth="1"/>
    <col min="14853" max="14853" width="19.85546875" style="211" customWidth="1"/>
    <col min="14854" max="14854" width="26.140625" style="211" customWidth="1"/>
    <col min="14855" max="14855" width="26.85546875" style="211" customWidth="1"/>
    <col min="14856" max="14856" width="13" style="211" customWidth="1"/>
    <col min="14857" max="14857" width="10.5703125" style="211" customWidth="1"/>
    <col min="14858" max="14858" width="13.42578125" style="211" customWidth="1"/>
    <col min="14859" max="14859" width="18" style="211" customWidth="1"/>
    <col min="14860" max="14860" width="13.140625" style="211" customWidth="1"/>
    <col min="14861" max="14861" width="15" style="211" customWidth="1"/>
    <col min="14862" max="14862" width="14.42578125" style="211" customWidth="1"/>
    <col min="14863" max="14863" width="11.5703125" style="211" customWidth="1"/>
    <col min="14864" max="14864" width="12.85546875" style="211" customWidth="1"/>
    <col min="14865" max="14865" width="10.5703125" style="211" customWidth="1"/>
    <col min="14866" max="14866" width="9.140625" style="211"/>
    <col min="14867" max="14867" width="12.5703125" style="211" customWidth="1"/>
    <col min="14868" max="14868" width="5.5703125" style="211" customWidth="1"/>
    <col min="14869" max="15104" width="9.140625" style="211"/>
    <col min="15105" max="15105" width="46.42578125" style="211" customWidth="1"/>
    <col min="15106" max="15106" width="9.42578125" style="211" bestFit="1" customWidth="1"/>
    <col min="15107" max="15107" width="13.42578125" style="211" bestFit="1" customWidth="1"/>
    <col min="15108" max="15108" width="15.140625" style="211" customWidth="1"/>
    <col min="15109" max="15109" width="19.85546875" style="211" customWidth="1"/>
    <col min="15110" max="15110" width="26.140625" style="211" customWidth="1"/>
    <col min="15111" max="15111" width="26.85546875" style="211" customWidth="1"/>
    <col min="15112" max="15112" width="13" style="211" customWidth="1"/>
    <col min="15113" max="15113" width="10.5703125" style="211" customWidth="1"/>
    <col min="15114" max="15114" width="13.42578125" style="211" customWidth="1"/>
    <col min="15115" max="15115" width="18" style="211" customWidth="1"/>
    <col min="15116" max="15116" width="13.140625" style="211" customWidth="1"/>
    <col min="15117" max="15117" width="15" style="211" customWidth="1"/>
    <col min="15118" max="15118" width="14.42578125" style="211" customWidth="1"/>
    <col min="15119" max="15119" width="11.5703125" style="211" customWidth="1"/>
    <col min="15120" max="15120" width="12.85546875" style="211" customWidth="1"/>
    <col min="15121" max="15121" width="10.5703125" style="211" customWidth="1"/>
    <col min="15122" max="15122" width="9.140625" style="211"/>
    <col min="15123" max="15123" width="12.5703125" style="211" customWidth="1"/>
    <col min="15124" max="15124" width="5.5703125" style="211" customWidth="1"/>
    <col min="15125" max="15360" width="9.140625" style="211"/>
    <col min="15361" max="15361" width="46.42578125" style="211" customWidth="1"/>
    <col min="15362" max="15362" width="9.42578125" style="211" bestFit="1" customWidth="1"/>
    <col min="15363" max="15363" width="13.42578125" style="211" bestFit="1" customWidth="1"/>
    <col min="15364" max="15364" width="15.140625" style="211" customWidth="1"/>
    <col min="15365" max="15365" width="19.85546875" style="211" customWidth="1"/>
    <col min="15366" max="15366" width="26.140625" style="211" customWidth="1"/>
    <col min="15367" max="15367" width="26.85546875" style="211" customWidth="1"/>
    <col min="15368" max="15368" width="13" style="211" customWidth="1"/>
    <col min="15369" max="15369" width="10.5703125" style="211" customWidth="1"/>
    <col min="15370" max="15370" width="13.42578125" style="211" customWidth="1"/>
    <col min="15371" max="15371" width="18" style="211" customWidth="1"/>
    <col min="15372" max="15372" width="13.140625" style="211" customWidth="1"/>
    <col min="15373" max="15373" width="15" style="211" customWidth="1"/>
    <col min="15374" max="15374" width="14.42578125" style="211" customWidth="1"/>
    <col min="15375" max="15375" width="11.5703125" style="211" customWidth="1"/>
    <col min="15376" max="15376" width="12.85546875" style="211" customWidth="1"/>
    <col min="15377" max="15377" width="10.5703125" style="211" customWidth="1"/>
    <col min="15378" max="15378" width="9.140625" style="211"/>
    <col min="15379" max="15379" width="12.5703125" style="211" customWidth="1"/>
    <col min="15380" max="15380" width="5.5703125" style="211" customWidth="1"/>
    <col min="15381" max="15616" width="9.140625" style="211"/>
    <col min="15617" max="15617" width="46.42578125" style="211" customWidth="1"/>
    <col min="15618" max="15618" width="9.42578125" style="211" bestFit="1" customWidth="1"/>
    <col min="15619" max="15619" width="13.42578125" style="211" bestFit="1" customWidth="1"/>
    <col min="15620" max="15620" width="15.140625" style="211" customWidth="1"/>
    <col min="15621" max="15621" width="19.85546875" style="211" customWidth="1"/>
    <col min="15622" max="15622" width="26.140625" style="211" customWidth="1"/>
    <col min="15623" max="15623" width="26.85546875" style="211" customWidth="1"/>
    <col min="15624" max="15624" width="13" style="211" customWidth="1"/>
    <col min="15625" max="15625" width="10.5703125" style="211" customWidth="1"/>
    <col min="15626" max="15626" width="13.42578125" style="211" customWidth="1"/>
    <col min="15627" max="15627" width="18" style="211" customWidth="1"/>
    <col min="15628" max="15628" width="13.140625" style="211" customWidth="1"/>
    <col min="15629" max="15629" width="15" style="211" customWidth="1"/>
    <col min="15630" max="15630" width="14.42578125" style="211" customWidth="1"/>
    <col min="15631" max="15631" width="11.5703125" style="211" customWidth="1"/>
    <col min="15632" max="15632" width="12.85546875" style="211" customWidth="1"/>
    <col min="15633" max="15633" width="10.5703125" style="211" customWidth="1"/>
    <col min="15634" max="15634" width="9.140625" style="211"/>
    <col min="15635" max="15635" width="12.5703125" style="211" customWidth="1"/>
    <col min="15636" max="15636" width="5.5703125" style="211" customWidth="1"/>
    <col min="15637" max="15872" width="9.140625" style="211"/>
    <col min="15873" max="15873" width="46.42578125" style="211" customWidth="1"/>
    <col min="15874" max="15874" width="9.42578125" style="211" bestFit="1" customWidth="1"/>
    <col min="15875" max="15875" width="13.42578125" style="211" bestFit="1" customWidth="1"/>
    <col min="15876" max="15876" width="15.140625" style="211" customWidth="1"/>
    <col min="15877" max="15877" width="19.85546875" style="211" customWidth="1"/>
    <col min="15878" max="15878" width="26.140625" style="211" customWidth="1"/>
    <col min="15879" max="15879" width="26.85546875" style="211" customWidth="1"/>
    <col min="15880" max="15880" width="13" style="211" customWidth="1"/>
    <col min="15881" max="15881" width="10.5703125" style="211" customWidth="1"/>
    <col min="15882" max="15882" width="13.42578125" style="211" customWidth="1"/>
    <col min="15883" max="15883" width="18" style="211" customWidth="1"/>
    <col min="15884" max="15884" width="13.140625" style="211" customWidth="1"/>
    <col min="15885" max="15885" width="15" style="211" customWidth="1"/>
    <col min="15886" max="15886" width="14.42578125" style="211" customWidth="1"/>
    <col min="15887" max="15887" width="11.5703125" style="211" customWidth="1"/>
    <col min="15888" max="15888" width="12.85546875" style="211" customWidth="1"/>
    <col min="15889" max="15889" width="10.5703125" style="211" customWidth="1"/>
    <col min="15890" max="15890" width="9.140625" style="211"/>
    <col min="15891" max="15891" width="12.5703125" style="211" customWidth="1"/>
    <col min="15892" max="15892" width="5.5703125" style="211" customWidth="1"/>
    <col min="15893" max="16128" width="9.140625" style="211"/>
    <col min="16129" max="16129" width="46.42578125" style="211" customWidth="1"/>
    <col min="16130" max="16130" width="9.42578125" style="211" bestFit="1" customWidth="1"/>
    <col min="16131" max="16131" width="13.42578125" style="211" bestFit="1" customWidth="1"/>
    <col min="16132" max="16132" width="15.140625" style="211" customWidth="1"/>
    <col min="16133" max="16133" width="19.85546875" style="211" customWidth="1"/>
    <col min="16134" max="16134" width="26.140625" style="211" customWidth="1"/>
    <col min="16135" max="16135" width="26.85546875" style="211" customWidth="1"/>
    <col min="16136" max="16136" width="13" style="211" customWidth="1"/>
    <col min="16137" max="16137" width="10.5703125" style="211" customWidth="1"/>
    <col min="16138" max="16138" width="13.42578125" style="211" customWidth="1"/>
    <col min="16139" max="16139" width="18" style="211" customWidth="1"/>
    <col min="16140" max="16140" width="13.140625" style="211" customWidth="1"/>
    <col min="16141" max="16141" width="15" style="211" customWidth="1"/>
    <col min="16142" max="16142" width="14.42578125" style="211" customWidth="1"/>
    <col min="16143" max="16143" width="11.5703125" style="211" customWidth="1"/>
    <col min="16144" max="16144" width="12.85546875" style="211" customWidth="1"/>
    <col min="16145" max="16145" width="10.5703125" style="211" customWidth="1"/>
    <col min="16146" max="16146" width="9.140625" style="211"/>
    <col min="16147" max="16147" width="12.5703125" style="211" customWidth="1"/>
    <col min="16148" max="16148" width="5.5703125" style="211" customWidth="1"/>
    <col min="16149" max="16384" width="9.140625" style="211"/>
  </cols>
  <sheetData>
    <row r="1" spans="1:20" x14ac:dyDescent="0.25">
      <c r="H1" s="91"/>
      <c r="I1" s="91"/>
      <c r="J1" s="91"/>
      <c r="K1" s="212" t="s">
        <v>0</v>
      </c>
    </row>
    <row r="2" spans="1:20" ht="25.5" customHeight="1" x14ac:dyDescent="0.25">
      <c r="A2" s="395" t="s">
        <v>192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20" x14ac:dyDescent="0.25">
      <c r="A3" s="213" t="s">
        <v>1</v>
      </c>
      <c r="B3" s="396" t="s">
        <v>2</v>
      </c>
      <c r="C3" s="380" t="s">
        <v>3</v>
      </c>
      <c r="D3" s="380" t="s">
        <v>167</v>
      </c>
      <c r="E3" s="396" t="s">
        <v>168</v>
      </c>
      <c r="F3" s="396" t="s">
        <v>169</v>
      </c>
      <c r="G3" s="396" t="s">
        <v>4</v>
      </c>
      <c r="H3" s="358" t="s">
        <v>5</v>
      </c>
      <c r="I3" s="359"/>
      <c r="J3" s="359"/>
      <c r="K3" s="396" t="s">
        <v>6</v>
      </c>
    </row>
    <row r="4" spans="1:20" ht="105.75" customHeight="1" x14ac:dyDescent="0.25">
      <c r="A4" s="214">
        <v>12</v>
      </c>
      <c r="B4" s="397"/>
      <c r="C4" s="381"/>
      <c r="D4" s="381"/>
      <c r="E4" s="397"/>
      <c r="F4" s="397"/>
      <c r="G4" s="397"/>
      <c r="H4" s="331" t="s">
        <v>7</v>
      </c>
      <c r="I4" s="331" t="s">
        <v>170</v>
      </c>
      <c r="J4" s="331" t="s">
        <v>8</v>
      </c>
      <c r="K4" s="397"/>
      <c r="M4" s="211" t="s">
        <v>174</v>
      </c>
      <c r="O4" s="215"/>
      <c r="P4" s="215"/>
      <c r="Q4" s="215"/>
    </row>
    <row r="5" spans="1:20" ht="53.25" customHeight="1" x14ac:dyDescent="0.25">
      <c r="A5" s="216">
        <v>1</v>
      </c>
      <c r="B5" s="216">
        <v>2</v>
      </c>
      <c r="C5" s="216">
        <v>3</v>
      </c>
      <c r="D5" s="216">
        <v>4</v>
      </c>
      <c r="E5" s="216">
        <v>5</v>
      </c>
      <c r="F5" s="216">
        <v>6</v>
      </c>
      <c r="G5" s="25" t="s">
        <v>9</v>
      </c>
      <c r="H5" s="216">
        <v>8</v>
      </c>
      <c r="I5" s="216">
        <v>9</v>
      </c>
      <c r="J5" s="25">
        <v>10</v>
      </c>
      <c r="K5" s="25" t="s">
        <v>10</v>
      </c>
    </row>
    <row r="6" spans="1:20" ht="33.75" customHeight="1" x14ac:dyDescent="0.25">
      <c r="A6" s="217" t="s">
        <v>121</v>
      </c>
      <c r="B6" s="218">
        <v>1</v>
      </c>
      <c r="C6" s="219">
        <v>11.24</v>
      </c>
      <c r="D6" s="219">
        <v>11.24</v>
      </c>
      <c r="E6" s="220">
        <v>9.1</v>
      </c>
      <c r="F6" s="220">
        <v>8.1</v>
      </c>
      <c r="G6" s="221">
        <v>3287000</v>
      </c>
      <c r="H6" s="222">
        <v>2521632</v>
      </c>
      <c r="I6" s="222">
        <v>240053</v>
      </c>
      <c r="J6" s="223">
        <v>525315</v>
      </c>
      <c r="K6" s="224">
        <v>33817</v>
      </c>
      <c r="L6" s="225"/>
      <c r="M6" s="226">
        <v>16</v>
      </c>
      <c r="N6" s="226"/>
      <c r="O6" s="225"/>
      <c r="P6" s="225"/>
      <c r="Q6" s="225"/>
      <c r="R6" s="287"/>
      <c r="S6" s="287"/>
      <c r="T6" s="225"/>
    </row>
    <row r="7" spans="1:20" x14ac:dyDescent="0.25">
      <c r="B7" s="227"/>
      <c r="C7" s="227"/>
      <c r="D7" s="227"/>
      <c r="E7" s="227"/>
      <c r="F7" s="227"/>
      <c r="G7" s="227"/>
      <c r="H7" s="227"/>
      <c r="I7" s="227"/>
      <c r="M7" s="228" t="s">
        <v>11</v>
      </c>
    </row>
    <row r="8" spans="1:20" ht="25.5" customHeight="1" x14ac:dyDescent="0.25">
      <c r="A8" s="395" t="s">
        <v>194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</row>
    <row r="9" spans="1:20" x14ac:dyDescent="0.25">
      <c r="A9" s="213" t="s">
        <v>1</v>
      </c>
      <c r="B9" s="398" t="s">
        <v>12</v>
      </c>
      <c r="C9" s="399"/>
      <c r="D9" s="399"/>
      <c r="E9" s="399"/>
      <c r="F9" s="399"/>
      <c r="G9" s="399"/>
      <c r="H9" s="400" t="s">
        <v>13</v>
      </c>
      <c r="I9" s="401"/>
      <c r="J9" s="401"/>
      <c r="K9" s="401"/>
      <c r="L9" s="401"/>
      <c r="M9" s="402"/>
    </row>
    <row r="10" spans="1:20" ht="96.75" customHeight="1" x14ac:dyDescent="0.25">
      <c r="A10" s="214">
        <v>12</v>
      </c>
      <c r="B10" s="229" t="s">
        <v>14</v>
      </c>
      <c r="C10" s="229" t="s">
        <v>15</v>
      </c>
      <c r="D10" s="230" t="s">
        <v>168</v>
      </c>
      <c r="E10" s="231" t="s">
        <v>171</v>
      </c>
      <c r="F10" s="231" t="s">
        <v>16</v>
      </c>
      <c r="G10" s="231" t="s">
        <v>17</v>
      </c>
      <c r="H10" s="229" t="s">
        <v>14</v>
      </c>
      <c r="I10" s="229" t="s">
        <v>15</v>
      </c>
      <c r="J10" s="331" t="s">
        <v>18</v>
      </c>
      <c r="K10" s="321" t="s">
        <v>19</v>
      </c>
      <c r="L10" s="321" t="s">
        <v>20</v>
      </c>
      <c r="M10" s="321" t="s">
        <v>21</v>
      </c>
    </row>
    <row r="11" spans="1:20" ht="69.75" customHeight="1" x14ac:dyDescent="0.25">
      <c r="A11" s="321" t="s">
        <v>121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32" t="s">
        <v>22</v>
      </c>
      <c r="H11" s="24">
        <v>9</v>
      </c>
      <c r="I11" s="24">
        <v>10</v>
      </c>
      <c r="J11" s="25">
        <v>11</v>
      </c>
      <c r="K11" s="25">
        <v>12</v>
      </c>
      <c r="L11" s="233">
        <v>13</v>
      </c>
      <c r="M11" s="234" t="s">
        <v>23</v>
      </c>
    </row>
    <row r="12" spans="1:20" ht="46.5" customHeight="1" x14ac:dyDescent="0.25">
      <c r="A12" s="193" t="s">
        <v>24</v>
      </c>
      <c r="B12" s="201">
        <v>6.89</v>
      </c>
      <c r="C12" s="235">
        <v>6.89</v>
      </c>
      <c r="D12" s="202">
        <v>4.5999999999999996</v>
      </c>
      <c r="E12" s="202">
        <v>4.3</v>
      </c>
      <c r="F12" s="236">
        <v>2091400</v>
      </c>
      <c r="G12" s="236">
        <v>40531</v>
      </c>
      <c r="H12" s="237"/>
      <c r="I12" s="237"/>
      <c r="J12" s="237"/>
      <c r="K12" s="237"/>
      <c r="L12" s="237"/>
      <c r="M12" s="237"/>
    </row>
    <row r="13" spans="1:20" ht="38.25" customHeight="1" x14ac:dyDescent="0.25">
      <c r="A13" s="193" t="s">
        <v>25</v>
      </c>
      <c r="B13" s="198">
        <v>0.5</v>
      </c>
      <c r="C13" s="235">
        <v>0.5</v>
      </c>
      <c r="D13" s="199">
        <v>0</v>
      </c>
      <c r="E13" s="205">
        <v>0</v>
      </c>
      <c r="F13" s="208">
        <v>0</v>
      </c>
      <c r="G13" s="209" t="e">
        <v>#DIV/0!</v>
      </c>
      <c r="H13" s="238"/>
      <c r="I13" s="238"/>
      <c r="J13" s="239"/>
      <c r="K13" s="239"/>
      <c r="L13" s="239"/>
      <c r="M13" s="239"/>
    </row>
    <row r="14" spans="1:20" ht="50.25" customHeight="1" x14ac:dyDescent="0.25">
      <c r="A14" s="193" t="s">
        <v>26</v>
      </c>
      <c r="B14" s="198">
        <v>0</v>
      </c>
      <c r="C14" s="235">
        <v>0</v>
      </c>
      <c r="D14" s="199">
        <v>0</v>
      </c>
      <c r="E14" s="205">
        <v>0</v>
      </c>
      <c r="F14" s="208">
        <v>0</v>
      </c>
      <c r="G14" s="209" t="e">
        <v>#DIV/0!</v>
      </c>
      <c r="H14" s="238"/>
      <c r="I14" s="238"/>
      <c r="J14" s="239"/>
      <c r="K14" s="239"/>
      <c r="L14" s="239"/>
      <c r="M14" s="239"/>
    </row>
    <row r="15" spans="1:20" x14ac:dyDescent="0.25">
      <c r="A15" s="330"/>
      <c r="B15" s="330"/>
      <c r="C15" s="330"/>
      <c r="D15" s="330"/>
      <c r="E15" s="330"/>
      <c r="F15" s="330"/>
      <c r="G15" s="330"/>
      <c r="H15" s="330"/>
      <c r="I15" s="330" t="s">
        <v>27</v>
      </c>
    </row>
    <row r="16" spans="1:20" ht="37.5" customHeight="1" x14ac:dyDescent="0.25">
      <c r="A16" s="403" t="s">
        <v>195</v>
      </c>
      <c r="B16" s="404"/>
      <c r="C16" s="404"/>
      <c r="D16" s="404"/>
      <c r="E16" s="404"/>
      <c r="F16" s="404"/>
      <c r="G16" s="404"/>
      <c r="H16" s="404"/>
      <c r="I16" s="404"/>
    </row>
    <row r="17" spans="1:20" ht="6" customHeight="1" x14ac:dyDescent="0.25">
      <c r="A17" s="240"/>
      <c r="B17" s="330"/>
      <c r="C17" s="330"/>
      <c r="D17" s="330"/>
      <c r="E17" s="330"/>
      <c r="F17" s="330"/>
      <c r="G17" s="330"/>
      <c r="H17" s="330"/>
      <c r="I17" s="330"/>
    </row>
    <row r="18" spans="1:20" ht="51" customHeight="1" x14ac:dyDescent="0.25">
      <c r="A18" s="213" t="s">
        <v>1</v>
      </c>
      <c r="B18" s="358" t="s">
        <v>28</v>
      </c>
      <c r="C18" s="359"/>
      <c r="D18" s="359"/>
      <c r="E18" s="360"/>
      <c r="F18" s="358" t="s">
        <v>29</v>
      </c>
      <c r="G18" s="359"/>
      <c r="H18" s="359"/>
      <c r="I18" s="360"/>
    </row>
    <row r="19" spans="1:20" ht="90" x14ac:dyDescent="0.25">
      <c r="A19" s="214">
        <v>12</v>
      </c>
      <c r="B19" s="44" t="s">
        <v>196</v>
      </c>
      <c r="C19" s="44" t="s">
        <v>197</v>
      </c>
      <c r="D19" s="44" t="s">
        <v>212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</row>
    <row r="20" spans="1:20" x14ac:dyDescent="0.25">
      <c r="A20" s="241" t="s">
        <v>121</v>
      </c>
      <c r="B20" s="242">
        <v>1</v>
      </c>
      <c r="C20" s="243">
        <v>2</v>
      </c>
      <c r="D20" s="244">
        <v>6</v>
      </c>
      <c r="E20" s="244">
        <v>9</v>
      </c>
      <c r="F20" s="245">
        <v>1</v>
      </c>
      <c r="G20" s="246"/>
      <c r="H20" s="247"/>
      <c r="I20" s="248">
        <v>1</v>
      </c>
    </row>
    <row r="21" spans="1:20" ht="14.25" customHeight="1" x14ac:dyDescent="0.25"/>
    <row r="22" spans="1:20" x14ac:dyDescent="0.25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405" t="s">
        <v>31</v>
      </c>
      <c r="M22" s="405"/>
      <c r="N22" s="405"/>
      <c r="O22" s="405"/>
    </row>
    <row r="23" spans="1:20" ht="50.25" customHeight="1" x14ac:dyDescent="0.25">
      <c r="A23" s="406" t="s">
        <v>32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</row>
    <row r="24" spans="1:20" x14ac:dyDescent="0.25">
      <c r="A24" s="407" t="s">
        <v>33</v>
      </c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</row>
    <row r="25" spans="1:20" ht="3" customHeight="1" x14ac:dyDescent="0.25">
      <c r="A25" s="328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1:20" ht="33.75" customHeight="1" x14ac:dyDescent="0.25">
      <c r="A26" s="408" t="s">
        <v>34</v>
      </c>
      <c r="B26" s="409">
        <v>12</v>
      </c>
      <c r="C26" s="408" t="s">
        <v>199</v>
      </c>
      <c r="D26" s="408"/>
      <c r="E26" s="408"/>
      <c r="F26" s="408"/>
      <c r="G26" s="408" t="s">
        <v>35</v>
      </c>
      <c r="H26" s="408"/>
      <c r="I26" s="408"/>
      <c r="J26" s="408"/>
      <c r="K26" s="408" t="s">
        <v>200</v>
      </c>
      <c r="L26" s="408"/>
      <c r="M26" s="408" t="s">
        <v>36</v>
      </c>
      <c r="N26" s="408" t="s">
        <v>37</v>
      </c>
      <c r="O26" s="408" t="s">
        <v>38</v>
      </c>
    </row>
    <row r="27" spans="1:20" x14ac:dyDescent="0.25">
      <c r="A27" s="408"/>
      <c r="B27" s="408"/>
      <c r="C27" s="408" t="s">
        <v>39</v>
      </c>
      <c r="D27" s="408" t="s">
        <v>40</v>
      </c>
      <c r="E27" s="408" t="s">
        <v>41</v>
      </c>
      <c r="F27" s="408" t="s">
        <v>42</v>
      </c>
      <c r="G27" s="408" t="s">
        <v>39</v>
      </c>
      <c r="H27" s="408" t="s">
        <v>40</v>
      </c>
      <c r="I27" s="408" t="s">
        <v>41</v>
      </c>
      <c r="J27" s="408" t="s">
        <v>42</v>
      </c>
      <c r="K27" s="408"/>
      <c r="L27" s="408"/>
      <c r="M27" s="408"/>
      <c r="N27" s="408"/>
      <c r="O27" s="408"/>
    </row>
    <row r="28" spans="1:20" ht="73.5" customHeight="1" x14ac:dyDescent="0.25">
      <c r="A28" s="408"/>
      <c r="B28" s="408"/>
      <c r="C28" s="408"/>
      <c r="D28" s="408"/>
      <c r="E28" s="408"/>
      <c r="F28" s="408"/>
      <c r="G28" s="408"/>
      <c r="H28" s="408"/>
      <c r="I28" s="408"/>
      <c r="J28" s="408"/>
      <c r="K28" s="327" t="s">
        <v>43</v>
      </c>
      <c r="L28" s="327" t="s">
        <v>44</v>
      </c>
      <c r="M28" s="408"/>
      <c r="N28" s="408"/>
      <c r="O28" s="408"/>
    </row>
    <row r="29" spans="1:20" x14ac:dyDescent="0.25">
      <c r="A29" s="410" t="s">
        <v>45</v>
      </c>
      <c r="B29" s="411"/>
      <c r="C29" s="297"/>
      <c r="D29" s="297"/>
      <c r="E29" s="297"/>
      <c r="F29" s="297"/>
      <c r="G29" s="297"/>
      <c r="H29" s="297"/>
      <c r="I29" s="297"/>
      <c r="J29" s="297"/>
      <c r="K29" s="250"/>
      <c r="L29" s="250"/>
      <c r="M29" s="251"/>
      <c r="N29" s="251"/>
      <c r="O29" s="251"/>
    </row>
    <row r="30" spans="1:20" ht="159.75" customHeight="1" x14ac:dyDescent="0.25">
      <c r="A30" s="327" t="s">
        <v>121</v>
      </c>
      <c r="B30" s="252"/>
      <c r="C30" s="149">
        <v>12.39</v>
      </c>
      <c r="D30" s="149">
        <v>12.39</v>
      </c>
      <c r="E30" s="149">
        <v>11</v>
      </c>
      <c r="F30" s="149">
        <v>0</v>
      </c>
      <c r="G30" s="253">
        <v>11.24</v>
      </c>
      <c r="H30" s="253">
        <v>11.24</v>
      </c>
      <c r="I30" s="288">
        <v>11</v>
      </c>
      <c r="J30" s="298">
        <v>0</v>
      </c>
      <c r="K30" s="298">
        <v>0.36</v>
      </c>
      <c r="L30" s="289"/>
      <c r="M30" s="256" t="s">
        <v>252</v>
      </c>
      <c r="N30" s="257"/>
      <c r="O30" s="71"/>
      <c r="P30" s="258"/>
      <c r="Q30" s="258"/>
      <c r="R30" s="258"/>
      <c r="S30" s="258"/>
      <c r="T30" s="258"/>
    </row>
    <row r="31" spans="1:20" x14ac:dyDescent="0.25">
      <c r="E31" s="376" t="s">
        <v>46</v>
      </c>
      <c r="F31" s="376"/>
      <c r="G31" s="376"/>
    </row>
    <row r="32" spans="1:20" ht="70.5" customHeight="1" x14ac:dyDescent="0.25">
      <c r="A32" s="406" t="s">
        <v>47</v>
      </c>
      <c r="B32" s="406"/>
      <c r="C32" s="406"/>
      <c r="D32" s="406"/>
      <c r="E32" s="406"/>
      <c r="F32" s="406"/>
      <c r="G32" s="406"/>
      <c r="K32" s="211" t="s">
        <v>177</v>
      </c>
      <c r="M32" s="258">
        <v>1.1499999999999999</v>
      </c>
      <c r="N32" s="259">
        <v>0</v>
      </c>
    </row>
    <row r="33" spans="1:16" ht="29.25" customHeight="1" x14ac:dyDescent="0.25">
      <c r="A33" s="380" t="s">
        <v>121</v>
      </c>
      <c r="B33" s="380" t="s">
        <v>48</v>
      </c>
      <c r="C33" s="380" t="s">
        <v>49</v>
      </c>
      <c r="D33" s="380" t="s">
        <v>50</v>
      </c>
      <c r="E33" s="380" t="s">
        <v>51</v>
      </c>
      <c r="F33" s="380" t="s">
        <v>52</v>
      </c>
      <c r="G33" s="380" t="s">
        <v>53</v>
      </c>
    </row>
    <row r="34" spans="1:16" ht="237.75" customHeight="1" x14ac:dyDescent="0.25">
      <c r="A34" s="381"/>
      <c r="B34" s="381"/>
      <c r="C34" s="381"/>
      <c r="D34" s="381"/>
      <c r="E34" s="381"/>
      <c r="F34" s="381"/>
      <c r="G34" s="381"/>
    </row>
    <row r="35" spans="1:16" ht="22.7" customHeight="1" x14ac:dyDescent="0.25">
      <c r="A35" s="41">
        <v>1</v>
      </c>
      <c r="B35" s="260">
        <v>2</v>
      </c>
      <c r="C35" s="260">
        <v>3</v>
      </c>
      <c r="D35" s="260">
        <v>4</v>
      </c>
      <c r="E35" s="260">
        <v>5</v>
      </c>
      <c r="F35" s="260" t="s">
        <v>54</v>
      </c>
      <c r="G35" s="260" t="s">
        <v>55</v>
      </c>
    </row>
    <row r="36" spans="1:16" x14ac:dyDescent="0.25">
      <c r="A36" s="327" t="s">
        <v>56</v>
      </c>
      <c r="B36" s="67">
        <v>0.6</v>
      </c>
      <c r="C36" s="329">
        <v>30694</v>
      </c>
      <c r="D36" s="327"/>
      <c r="E36" s="329">
        <v>30695</v>
      </c>
      <c r="F36" s="69">
        <v>1</v>
      </c>
      <c r="G36" s="69">
        <v>0</v>
      </c>
    </row>
    <row r="37" spans="1:16" x14ac:dyDescent="0.25">
      <c r="A37" s="327" t="s">
        <v>57</v>
      </c>
      <c r="B37" s="67">
        <v>0.6</v>
      </c>
      <c r="C37" s="327"/>
      <c r="D37" s="261">
        <v>21681</v>
      </c>
      <c r="E37" s="329">
        <v>30695</v>
      </c>
      <c r="F37" s="69">
        <v>0</v>
      </c>
      <c r="G37" s="69">
        <v>0.7</v>
      </c>
      <c r="H37" s="211">
        <v>156100</v>
      </c>
    </row>
    <row r="38" spans="1:16" x14ac:dyDescent="0.25">
      <c r="A38" s="327" t="s">
        <v>58</v>
      </c>
      <c r="B38" s="70"/>
      <c r="C38" s="327"/>
      <c r="D38" s="262"/>
      <c r="E38" s="329">
        <v>30695</v>
      </c>
      <c r="F38" s="69">
        <v>0</v>
      </c>
      <c r="G38" s="69">
        <v>0</v>
      </c>
      <c r="H38" s="211">
        <v>0</v>
      </c>
    </row>
    <row r="39" spans="1:16" x14ac:dyDescent="0.25">
      <c r="A39" s="327" t="s">
        <v>59</v>
      </c>
      <c r="B39" s="70"/>
      <c r="C39" s="327"/>
      <c r="D39" s="262"/>
      <c r="E39" s="329">
        <v>30695</v>
      </c>
      <c r="F39" s="69">
        <v>0</v>
      </c>
      <c r="G39" s="69">
        <v>0</v>
      </c>
      <c r="H39" s="211">
        <v>0</v>
      </c>
    </row>
    <row r="40" spans="1:16" x14ac:dyDescent="0.25">
      <c r="A40" s="327" t="s">
        <v>60</v>
      </c>
      <c r="B40" s="70"/>
      <c r="C40" s="327"/>
      <c r="D40" s="262"/>
      <c r="E40" s="329">
        <v>30695</v>
      </c>
      <c r="F40" s="69">
        <v>0</v>
      </c>
      <c r="G40" s="69">
        <v>0</v>
      </c>
      <c r="H40" s="211">
        <v>0</v>
      </c>
    </row>
    <row r="41" spans="1:16" ht="48" customHeight="1" x14ac:dyDescent="0.25">
      <c r="A41" s="412" t="s">
        <v>172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</row>
    <row r="42" spans="1:16" ht="15" customHeight="1" x14ac:dyDescent="0.25">
      <c r="A42" s="413" t="s">
        <v>62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</row>
    <row r="44" spans="1:16" s="290" customFormat="1" x14ac:dyDescent="0.25">
      <c r="A44" s="414" t="s">
        <v>121</v>
      </c>
      <c r="B44" s="415" t="s">
        <v>191</v>
      </c>
      <c r="C44" s="415"/>
      <c r="D44" s="415"/>
      <c r="E44" s="415"/>
      <c r="F44" s="415"/>
      <c r="G44" s="415"/>
      <c r="H44" s="415"/>
      <c r="I44" s="416">
        <v>12</v>
      </c>
      <c r="J44" s="415"/>
      <c r="K44" s="415"/>
      <c r="L44" s="415"/>
      <c r="M44" s="415"/>
      <c r="N44" s="415"/>
      <c r="O44" s="415"/>
    </row>
    <row r="45" spans="1:16" s="111" customFormat="1" ht="63.2" customHeight="1" x14ac:dyDescent="0.25">
      <c r="A45" s="414"/>
      <c r="B45" s="414" t="s">
        <v>63</v>
      </c>
      <c r="C45" s="414" t="s">
        <v>64</v>
      </c>
      <c r="D45" s="414" t="s">
        <v>65</v>
      </c>
      <c r="E45" s="414"/>
      <c r="F45" s="414"/>
      <c r="G45" s="414"/>
      <c r="H45" s="414" t="s">
        <v>66</v>
      </c>
      <c r="I45" s="414" t="s">
        <v>63</v>
      </c>
      <c r="J45" s="414" t="s">
        <v>64</v>
      </c>
      <c r="K45" s="414" t="s">
        <v>65</v>
      </c>
      <c r="L45" s="414"/>
      <c r="M45" s="414"/>
      <c r="N45" s="414"/>
      <c r="O45" s="414" t="s">
        <v>66</v>
      </c>
    </row>
    <row r="46" spans="1:16" s="111" customFormat="1" ht="27.75" customHeight="1" x14ac:dyDescent="0.25">
      <c r="A46" s="414"/>
      <c r="B46" s="414"/>
      <c r="C46" s="414"/>
      <c r="D46" s="414" t="s">
        <v>67</v>
      </c>
      <c r="E46" s="414" t="s">
        <v>68</v>
      </c>
      <c r="F46" s="414"/>
      <c r="G46" s="414"/>
      <c r="H46" s="414"/>
      <c r="I46" s="414"/>
      <c r="J46" s="414"/>
      <c r="K46" s="414" t="s">
        <v>67</v>
      </c>
      <c r="L46" s="414" t="s">
        <v>68</v>
      </c>
      <c r="M46" s="414"/>
      <c r="N46" s="414"/>
      <c r="O46" s="414"/>
    </row>
    <row r="47" spans="1:16" s="111" customFormat="1" ht="112.7" customHeight="1" x14ac:dyDescent="0.25">
      <c r="A47" s="414"/>
      <c r="B47" s="414"/>
      <c r="C47" s="414"/>
      <c r="D47" s="414"/>
      <c r="E47" s="326" t="s">
        <v>69</v>
      </c>
      <c r="F47" s="326" t="s">
        <v>70</v>
      </c>
      <c r="G47" s="326" t="s">
        <v>71</v>
      </c>
      <c r="H47" s="414"/>
      <c r="I47" s="414"/>
      <c r="J47" s="414"/>
      <c r="K47" s="414"/>
      <c r="L47" s="326" t="s">
        <v>69</v>
      </c>
      <c r="M47" s="326" t="s">
        <v>70</v>
      </c>
      <c r="N47" s="326" t="s">
        <v>71</v>
      </c>
      <c r="O47" s="414"/>
    </row>
    <row r="48" spans="1:16" s="292" customFormat="1" ht="36.75" customHeight="1" x14ac:dyDescent="0.25">
      <c r="A48" s="263">
        <v>1</v>
      </c>
      <c r="B48" s="263">
        <v>9</v>
      </c>
      <c r="C48" s="263">
        <v>10</v>
      </c>
      <c r="D48" s="263">
        <v>11</v>
      </c>
      <c r="E48" s="263">
        <v>12</v>
      </c>
      <c r="F48" s="263">
        <v>13</v>
      </c>
      <c r="G48" s="263">
        <v>14</v>
      </c>
      <c r="H48" s="263" t="s">
        <v>72</v>
      </c>
      <c r="I48" s="263">
        <v>9</v>
      </c>
      <c r="J48" s="263">
        <v>10</v>
      </c>
      <c r="K48" s="263">
        <v>11</v>
      </c>
      <c r="L48" s="263">
        <v>12</v>
      </c>
      <c r="M48" s="263">
        <v>13</v>
      </c>
      <c r="N48" s="263">
        <v>14</v>
      </c>
      <c r="O48" s="263" t="s">
        <v>72</v>
      </c>
      <c r="P48" s="291"/>
    </row>
    <row r="49" spans="1:17" ht="22.7" customHeight="1" x14ac:dyDescent="0.25">
      <c r="A49" s="420" t="s">
        <v>73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2"/>
      <c r="P49" s="293"/>
      <c r="Q49" s="294"/>
    </row>
    <row r="50" spans="1:17" ht="26.45" customHeight="1" x14ac:dyDescent="0.25">
      <c r="A50" s="264" t="s">
        <v>74</v>
      </c>
      <c r="B50" s="265">
        <v>0</v>
      </c>
      <c r="C50" s="264">
        <v>0.6</v>
      </c>
      <c r="D50" s="266">
        <v>287.7</v>
      </c>
      <c r="E50" s="264">
        <v>287.7</v>
      </c>
      <c r="F50" s="266"/>
      <c r="G50" s="266"/>
      <c r="H50" s="267">
        <v>30690</v>
      </c>
      <c r="I50" s="265">
        <v>0</v>
      </c>
      <c r="J50" s="268">
        <v>0.6</v>
      </c>
      <c r="K50" s="268">
        <v>287.7</v>
      </c>
      <c r="L50" s="268">
        <v>287.7</v>
      </c>
      <c r="M50" s="268"/>
      <c r="N50" s="268"/>
      <c r="O50" s="267">
        <v>30690</v>
      </c>
      <c r="P50" s="295"/>
      <c r="Q50" s="294"/>
    </row>
    <row r="51" spans="1:17" ht="31.5" x14ac:dyDescent="0.25">
      <c r="A51" s="264" t="s">
        <v>75</v>
      </c>
      <c r="B51" s="265">
        <v>0</v>
      </c>
      <c r="C51" s="264">
        <v>0.6</v>
      </c>
      <c r="D51" s="266">
        <v>203.2</v>
      </c>
      <c r="E51" s="264">
        <v>203.2</v>
      </c>
      <c r="F51" s="266"/>
      <c r="G51" s="266"/>
      <c r="H51" s="267">
        <v>21676</v>
      </c>
      <c r="I51" s="265">
        <v>0</v>
      </c>
      <c r="J51" s="268">
        <v>0.6</v>
      </c>
      <c r="K51" s="268">
        <v>203.2</v>
      </c>
      <c r="L51" s="268">
        <v>203.2</v>
      </c>
      <c r="M51" s="268"/>
      <c r="N51" s="268"/>
      <c r="O51" s="267">
        <v>21676</v>
      </c>
      <c r="P51" s="295"/>
      <c r="Q51" s="294"/>
    </row>
    <row r="52" spans="1:17" ht="31.5" x14ac:dyDescent="0.25">
      <c r="A52" s="264" t="s">
        <v>178</v>
      </c>
      <c r="B52" s="265">
        <v>0.25</v>
      </c>
      <c r="C52" s="264">
        <v>1</v>
      </c>
      <c r="D52" s="266">
        <v>25.4</v>
      </c>
      <c r="E52" s="264">
        <v>25.4</v>
      </c>
      <c r="F52" s="266"/>
      <c r="G52" s="266"/>
      <c r="H52" s="267">
        <v>1626</v>
      </c>
      <c r="I52" s="269">
        <v>0.25</v>
      </c>
      <c r="J52" s="270">
        <v>1</v>
      </c>
      <c r="K52" s="268">
        <v>25.4</v>
      </c>
      <c r="L52" s="270">
        <v>25.4</v>
      </c>
      <c r="M52" s="268"/>
      <c r="N52" s="268"/>
      <c r="O52" s="267">
        <v>1626</v>
      </c>
      <c r="P52" s="295"/>
      <c r="Q52" s="294"/>
    </row>
    <row r="53" spans="1:17" x14ac:dyDescent="0.25">
      <c r="A53" s="264" t="s">
        <v>77</v>
      </c>
      <c r="B53" s="265">
        <v>3.5</v>
      </c>
      <c r="C53" s="264">
        <v>2.2999999999999998</v>
      </c>
      <c r="D53" s="266">
        <v>1040.4000000000001</v>
      </c>
      <c r="E53" s="264">
        <v>1040.4000000000001</v>
      </c>
      <c r="F53" s="266"/>
      <c r="G53" s="266"/>
      <c r="H53" s="267">
        <v>28952</v>
      </c>
      <c r="I53" s="265">
        <v>3.5</v>
      </c>
      <c r="J53" s="265">
        <v>2.2999999999999998</v>
      </c>
      <c r="K53" s="268">
        <v>1040.4000000000001</v>
      </c>
      <c r="L53" s="265">
        <v>1040.4000000000001</v>
      </c>
      <c r="M53" s="268"/>
      <c r="N53" s="268"/>
      <c r="O53" s="267">
        <v>28952</v>
      </c>
      <c r="P53" s="295"/>
      <c r="Q53" s="294"/>
    </row>
    <row r="54" spans="1:17" x14ac:dyDescent="0.25">
      <c r="A54" s="271" t="s">
        <v>78</v>
      </c>
      <c r="B54" s="272">
        <v>3.75</v>
      </c>
      <c r="C54" s="271">
        <v>4.5</v>
      </c>
      <c r="D54" s="271">
        <v>1556.7</v>
      </c>
      <c r="E54" s="271">
        <v>1556.7</v>
      </c>
      <c r="F54" s="271">
        <v>0</v>
      </c>
      <c r="G54" s="271">
        <v>0</v>
      </c>
      <c r="H54" s="267">
        <v>22141</v>
      </c>
      <c r="I54" s="272">
        <v>3.75</v>
      </c>
      <c r="J54" s="273">
        <v>4.5</v>
      </c>
      <c r="K54" s="273">
        <v>1556.7</v>
      </c>
      <c r="L54" s="273">
        <v>1556.7</v>
      </c>
      <c r="M54" s="273"/>
      <c r="N54" s="273"/>
      <c r="O54" s="267">
        <v>22141</v>
      </c>
      <c r="P54" s="295"/>
      <c r="Q54" s="294"/>
    </row>
    <row r="55" spans="1:17" ht="22.7" customHeight="1" x14ac:dyDescent="0.25">
      <c r="A55" s="417" t="s">
        <v>79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9"/>
      <c r="P55" s="296"/>
      <c r="Q55" s="294"/>
    </row>
    <row r="56" spans="1:17" ht="26.45" customHeight="1" x14ac:dyDescent="0.25">
      <c r="A56" s="264" t="s">
        <v>74</v>
      </c>
      <c r="B56" s="265">
        <v>0</v>
      </c>
      <c r="C56" s="264">
        <v>0</v>
      </c>
      <c r="D56" s="266">
        <v>0</v>
      </c>
      <c r="E56" s="264">
        <v>0</v>
      </c>
      <c r="F56" s="266"/>
      <c r="G56" s="266"/>
      <c r="H56" s="267" t="e">
        <v>#DIV/0!</v>
      </c>
      <c r="I56" s="265"/>
      <c r="J56" s="268"/>
      <c r="K56" s="268"/>
      <c r="L56" s="268"/>
      <c r="M56" s="268"/>
      <c r="N56" s="268"/>
      <c r="O56" s="267" t="e">
        <v>#DIV/0!</v>
      </c>
      <c r="P56" s="295"/>
      <c r="Q56" s="294"/>
    </row>
    <row r="57" spans="1:17" ht="31.5" x14ac:dyDescent="0.25">
      <c r="A57" s="264" t="s">
        <v>75</v>
      </c>
      <c r="B57" s="265">
        <v>0</v>
      </c>
      <c r="C57" s="264">
        <v>0</v>
      </c>
      <c r="D57" s="266">
        <v>0</v>
      </c>
      <c r="E57" s="264">
        <v>0</v>
      </c>
      <c r="F57" s="266"/>
      <c r="G57" s="266"/>
      <c r="H57" s="267" t="e">
        <v>#DIV/0!</v>
      </c>
      <c r="I57" s="265">
        <v>0</v>
      </c>
      <c r="J57" s="268">
        <v>0</v>
      </c>
      <c r="K57" s="268">
        <v>0</v>
      </c>
      <c r="L57" s="268">
        <v>0</v>
      </c>
      <c r="M57" s="268"/>
      <c r="N57" s="268"/>
      <c r="O57" s="267" t="e">
        <v>#DIV/0!</v>
      </c>
      <c r="P57" s="295"/>
      <c r="Q57" s="294"/>
    </row>
    <row r="58" spans="1:17" ht="31.5" x14ac:dyDescent="0.25">
      <c r="A58" s="264" t="s">
        <v>178</v>
      </c>
      <c r="B58" s="265">
        <v>0</v>
      </c>
      <c r="C58" s="264">
        <v>0</v>
      </c>
      <c r="D58" s="266">
        <v>0</v>
      </c>
      <c r="E58" s="264">
        <v>0</v>
      </c>
      <c r="F58" s="266"/>
      <c r="G58" s="266"/>
      <c r="H58" s="267" t="e">
        <v>#DIV/0!</v>
      </c>
      <c r="I58" s="269"/>
      <c r="J58" s="269"/>
      <c r="K58" s="268">
        <v>0</v>
      </c>
      <c r="L58" s="269"/>
      <c r="M58" s="268"/>
      <c r="N58" s="268"/>
      <c r="O58" s="267" t="e">
        <v>#DIV/0!</v>
      </c>
      <c r="P58" s="295"/>
      <c r="Q58" s="294"/>
    </row>
    <row r="59" spans="1:17" x14ac:dyDescent="0.25">
      <c r="A59" s="264" t="s">
        <v>77</v>
      </c>
      <c r="B59" s="265">
        <v>0.1</v>
      </c>
      <c r="C59" s="264">
        <v>0</v>
      </c>
      <c r="D59" s="266">
        <v>0</v>
      </c>
      <c r="E59" s="264">
        <v>0</v>
      </c>
      <c r="F59" s="266"/>
      <c r="G59" s="266"/>
      <c r="H59" s="267" t="e">
        <v>#DIV/0!</v>
      </c>
      <c r="I59" s="265">
        <v>0.1</v>
      </c>
      <c r="J59" s="265">
        <v>0</v>
      </c>
      <c r="K59" s="268">
        <v>0</v>
      </c>
      <c r="L59" s="265">
        <v>0</v>
      </c>
      <c r="M59" s="268"/>
      <c r="N59" s="268"/>
      <c r="O59" s="267" t="e">
        <v>#DIV/0!</v>
      </c>
      <c r="P59" s="295"/>
      <c r="Q59" s="294"/>
    </row>
    <row r="60" spans="1:17" x14ac:dyDescent="0.25">
      <c r="A60" s="271" t="s">
        <v>78</v>
      </c>
      <c r="B60" s="272">
        <v>0.1</v>
      </c>
      <c r="C60" s="271">
        <v>0</v>
      </c>
      <c r="D60" s="271">
        <v>0</v>
      </c>
      <c r="E60" s="271">
        <v>0</v>
      </c>
      <c r="F60" s="271">
        <v>0</v>
      </c>
      <c r="G60" s="271">
        <v>0</v>
      </c>
      <c r="H60" s="267" t="e">
        <v>#DIV/0!</v>
      </c>
      <c r="I60" s="272">
        <v>0.1</v>
      </c>
      <c r="J60" s="273">
        <v>0</v>
      </c>
      <c r="K60" s="273">
        <v>0</v>
      </c>
      <c r="L60" s="273">
        <v>0</v>
      </c>
      <c r="M60" s="273"/>
      <c r="N60" s="273"/>
      <c r="O60" s="267" t="e">
        <v>#DIV/0!</v>
      </c>
      <c r="P60" s="295"/>
      <c r="Q60" s="294"/>
    </row>
    <row r="61" spans="1:17" ht="22.7" customHeight="1" x14ac:dyDescent="0.25">
      <c r="A61" s="417" t="s">
        <v>80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9"/>
      <c r="P61" s="296"/>
      <c r="Q61" s="294"/>
    </row>
    <row r="62" spans="1:17" ht="26.45" customHeight="1" x14ac:dyDescent="0.25">
      <c r="A62" s="264" t="s">
        <v>74</v>
      </c>
      <c r="B62" s="265">
        <v>0</v>
      </c>
      <c r="C62" s="264">
        <v>0</v>
      </c>
      <c r="D62" s="266">
        <v>0</v>
      </c>
      <c r="E62" s="264">
        <v>0</v>
      </c>
      <c r="F62" s="266"/>
      <c r="G62" s="266"/>
      <c r="H62" s="267" t="e">
        <v>#DIV/0!</v>
      </c>
      <c r="I62" s="265"/>
      <c r="J62" s="268"/>
      <c r="K62" s="268"/>
      <c r="L62" s="268"/>
      <c r="M62" s="268"/>
      <c r="N62" s="268"/>
      <c r="O62" s="267" t="e">
        <v>#DIV/0!</v>
      </c>
      <c r="P62" s="295"/>
      <c r="Q62" s="294"/>
    </row>
    <row r="63" spans="1:17" ht="31.5" x14ac:dyDescent="0.25">
      <c r="A63" s="264" t="s">
        <v>75</v>
      </c>
      <c r="B63" s="265">
        <v>0</v>
      </c>
      <c r="C63" s="264">
        <v>0</v>
      </c>
      <c r="D63" s="266">
        <v>0</v>
      </c>
      <c r="E63" s="264">
        <v>0</v>
      </c>
      <c r="F63" s="266"/>
      <c r="G63" s="266"/>
      <c r="H63" s="267" t="e">
        <v>#DIV/0!</v>
      </c>
      <c r="I63" s="265">
        <v>0</v>
      </c>
      <c r="J63" s="268">
        <v>0</v>
      </c>
      <c r="K63" s="268">
        <v>0</v>
      </c>
      <c r="L63" s="268">
        <v>0</v>
      </c>
      <c r="M63" s="268"/>
      <c r="N63" s="268"/>
      <c r="O63" s="267" t="e">
        <v>#DIV/0!</v>
      </c>
      <c r="P63" s="295"/>
      <c r="Q63" s="294"/>
    </row>
    <row r="64" spans="1:17" ht="31.5" x14ac:dyDescent="0.25">
      <c r="A64" s="264" t="s">
        <v>178</v>
      </c>
      <c r="B64" s="265">
        <v>0</v>
      </c>
      <c r="C64" s="264">
        <v>0</v>
      </c>
      <c r="D64" s="266">
        <v>0</v>
      </c>
      <c r="E64" s="264">
        <v>0</v>
      </c>
      <c r="F64" s="266"/>
      <c r="G64" s="266"/>
      <c r="H64" s="267" t="e">
        <v>#DIV/0!</v>
      </c>
      <c r="I64" s="269"/>
      <c r="J64" s="269"/>
      <c r="K64" s="268">
        <v>0</v>
      </c>
      <c r="L64" s="269"/>
      <c r="M64" s="268"/>
      <c r="N64" s="268"/>
      <c r="O64" s="267" t="e">
        <v>#DIV/0!</v>
      </c>
      <c r="P64" s="295"/>
      <c r="Q64" s="294"/>
    </row>
    <row r="65" spans="1:17" x14ac:dyDescent="0.25">
      <c r="A65" s="264" t="s">
        <v>77</v>
      </c>
      <c r="B65" s="265">
        <v>0</v>
      </c>
      <c r="C65" s="264">
        <v>0</v>
      </c>
      <c r="D65" s="266">
        <v>0</v>
      </c>
      <c r="E65" s="264">
        <v>0</v>
      </c>
      <c r="F65" s="266"/>
      <c r="G65" s="266"/>
      <c r="H65" s="267" t="e">
        <v>#DIV/0!</v>
      </c>
      <c r="I65" s="265">
        <v>0</v>
      </c>
      <c r="J65" s="265">
        <v>0</v>
      </c>
      <c r="K65" s="268">
        <v>0</v>
      </c>
      <c r="L65" s="265">
        <v>0</v>
      </c>
      <c r="M65" s="268"/>
      <c r="N65" s="268"/>
      <c r="O65" s="267" t="e">
        <v>#DIV/0!</v>
      </c>
      <c r="P65" s="295"/>
      <c r="Q65" s="294"/>
    </row>
    <row r="66" spans="1:17" x14ac:dyDescent="0.25">
      <c r="A66" s="271" t="s">
        <v>78</v>
      </c>
      <c r="B66" s="272">
        <v>0</v>
      </c>
      <c r="C66" s="271">
        <v>0</v>
      </c>
      <c r="D66" s="271">
        <v>0</v>
      </c>
      <c r="E66" s="271">
        <v>0</v>
      </c>
      <c r="F66" s="271">
        <v>0</v>
      </c>
      <c r="G66" s="271">
        <v>0</v>
      </c>
      <c r="H66" s="267" t="e">
        <v>#DIV/0!</v>
      </c>
      <c r="I66" s="272">
        <v>0</v>
      </c>
      <c r="J66" s="273">
        <v>0</v>
      </c>
      <c r="K66" s="273">
        <v>0</v>
      </c>
      <c r="L66" s="273">
        <v>0</v>
      </c>
      <c r="M66" s="273"/>
      <c r="N66" s="273"/>
      <c r="O66" s="267" t="e">
        <v>#DIV/0!</v>
      </c>
      <c r="P66" s="295"/>
      <c r="Q66" s="294"/>
    </row>
    <row r="67" spans="1:17" ht="22.7" customHeight="1" x14ac:dyDescent="0.25">
      <c r="A67" s="417" t="s">
        <v>81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9"/>
      <c r="P67" s="296"/>
      <c r="Q67" s="294"/>
    </row>
    <row r="68" spans="1:17" ht="26.45" customHeight="1" x14ac:dyDescent="0.25">
      <c r="A68" s="264" t="s">
        <v>74</v>
      </c>
      <c r="B68" s="265">
        <v>0</v>
      </c>
      <c r="C68" s="264">
        <v>0</v>
      </c>
      <c r="D68" s="266">
        <v>0</v>
      </c>
      <c r="E68" s="264">
        <v>0</v>
      </c>
      <c r="F68" s="266"/>
      <c r="G68" s="266"/>
      <c r="H68" s="267" t="e">
        <v>#DIV/0!</v>
      </c>
      <c r="I68" s="265">
        <v>0</v>
      </c>
      <c r="J68" s="268">
        <v>0</v>
      </c>
      <c r="K68" s="268">
        <v>0</v>
      </c>
      <c r="L68" s="268">
        <v>0</v>
      </c>
      <c r="M68" s="268"/>
      <c r="N68" s="268"/>
      <c r="O68" s="267" t="e">
        <v>#DIV/0!</v>
      </c>
      <c r="P68" s="295"/>
      <c r="Q68" s="294"/>
    </row>
    <row r="69" spans="1:17" ht="31.5" x14ac:dyDescent="0.25">
      <c r="A69" s="264" t="s">
        <v>75</v>
      </c>
      <c r="B69" s="265">
        <v>0</v>
      </c>
      <c r="C69" s="264">
        <v>0</v>
      </c>
      <c r="D69" s="266">
        <v>0</v>
      </c>
      <c r="E69" s="264">
        <v>0</v>
      </c>
      <c r="F69" s="266"/>
      <c r="G69" s="266"/>
      <c r="H69" s="267" t="e">
        <v>#DIV/0!</v>
      </c>
      <c r="I69" s="265">
        <v>0</v>
      </c>
      <c r="J69" s="268">
        <v>0</v>
      </c>
      <c r="K69" s="268">
        <v>0</v>
      </c>
      <c r="L69" s="268">
        <v>0</v>
      </c>
      <c r="M69" s="268"/>
      <c r="N69" s="268"/>
      <c r="O69" s="267" t="e">
        <v>#DIV/0!</v>
      </c>
      <c r="P69" s="295"/>
      <c r="Q69" s="294"/>
    </row>
    <row r="70" spans="1:17" ht="31.5" x14ac:dyDescent="0.25">
      <c r="A70" s="264" t="s">
        <v>178</v>
      </c>
      <c r="B70" s="265">
        <v>0</v>
      </c>
      <c r="C70" s="264">
        <v>0</v>
      </c>
      <c r="D70" s="266">
        <v>0</v>
      </c>
      <c r="E70" s="264">
        <v>0</v>
      </c>
      <c r="F70" s="266"/>
      <c r="G70" s="266"/>
      <c r="H70" s="267" t="e">
        <v>#DIV/0!</v>
      </c>
      <c r="I70" s="269"/>
      <c r="J70" s="269"/>
      <c r="K70" s="268">
        <v>0</v>
      </c>
      <c r="L70" s="269"/>
      <c r="M70" s="268"/>
      <c r="N70" s="268"/>
      <c r="O70" s="267" t="e">
        <v>#DIV/0!</v>
      </c>
      <c r="P70" s="295"/>
      <c r="Q70" s="294"/>
    </row>
    <row r="71" spans="1:17" x14ac:dyDescent="0.25">
      <c r="A71" s="264" t="s">
        <v>77</v>
      </c>
      <c r="B71" s="265">
        <v>0</v>
      </c>
      <c r="C71" s="264">
        <v>0</v>
      </c>
      <c r="D71" s="266">
        <v>0</v>
      </c>
      <c r="E71" s="264">
        <v>0</v>
      </c>
      <c r="F71" s="266"/>
      <c r="G71" s="266"/>
      <c r="H71" s="267" t="e">
        <v>#DIV/0!</v>
      </c>
      <c r="I71" s="265">
        <v>0</v>
      </c>
      <c r="J71" s="265">
        <v>0</v>
      </c>
      <c r="K71" s="268">
        <v>0</v>
      </c>
      <c r="L71" s="265">
        <v>0</v>
      </c>
      <c r="M71" s="268"/>
      <c r="N71" s="268"/>
      <c r="O71" s="267" t="e">
        <v>#DIV/0!</v>
      </c>
      <c r="P71" s="295"/>
      <c r="Q71" s="294"/>
    </row>
    <row r="72" spans="1:17" x14ac:dyDescent="0.25">
      <c r="A72" s="271" t="s">
        <v>78</v>
      </c>
      <c r="B72" s="272">
        <v>0</v>
      </c>
      <c r="C72" s="271">
        <v>0</v>
      </c>
      <c r="D72" s="271">
        <v>0</v>
      </c>
      <c r="E72" s="271">
        <v>0</v>
      </c>
      <c r="F72" s="271">
        <v>0</v>
      </c>
      <c r="G72" s="271">
        <v>0</v>
      </c>
      <c r="H72" s="267" t="e">
        <v>#DIV/0!</v>
      </c>
      <c r="I72" s="272">
        <v>0</v>
      </c>
      <c r="J72" s="273">
        <v>0</v>
      </c>
      <c r="K72" s="273">
        <v>0</v>
      </c>
      <c r="L72" s="273">
        <v>0</v>
      </c>
      <c r="M72" s="273"/>
      <c r="N72" s="273"/>
      <c r="O72" s="267" t="e">
        <v>#DIV/0!</v>
      </c>
      <c r="P72" s="295"/>
      <c r="Q72" s="294"/>
    </row>
    <row r="73" spans="1:17" ht="22.7" customHeight="1" x14ac:dyDescent="0.25">
      <c r="A73" s="417" t="s">
        <v>82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9"/>
      <c r="P73" s="296"/>
      <c r="Q73" s="294"/>
    </row>
    <row r="74" spans="1:17" ht="26.45" customHeight="1" x14ac:dyDescent="0.25">
      <c r="A74" s="264" t="s">
        <v>74</v>
      </c>
      <c r="B74" s="265">
        <v>0</v>
      </c>
      <c r="C74" s="265">
        <v>0.6</v>
      </c>
      <c r="D74" s="265">
        <v>287.7</v>
      </c>
      <c r="E74" s="265">
        <v>287.7</v>
      </c>
      <c r="F74" s="265">
        <v>0</v>
      </c>
      <c r="G74" s="265">
        <v>0</v>
      </c>
      <c r="H74" s="267">
        <v>30690</v>
      </c>
      <c r="I74" s="265">
        <v>0</v>
      </c>
      <c r="J74" s="268">
        <v>0.6</v>
      </c>
      <c r="K74" s="268">
        <v>287.7</v>
      </c>
      <c r="L74" s="268">
        <v>287.7</v>
      </c>
      <c r="M74" s="268">
        <v>0</v>
      </c>
      <c r="N74" s="268">
        <v>0</v>
      </c>
      <c r="O74" s="267">
        <v>30690</v>
      </c>
      <c r="P74" s="295"/>
      <c r="Q74" s="294"/>
    </row>
    <row r="75" spans="1:17" ht="31.5" x14ac:dyDescent="0.25">
      <c r="A75" s="264" t="s">
        <v>75</v>
      </c>
      <c r="B75" s="265">
        <v>0</v>
      </c>
      <c r="C75" s="265">
        <v>0.6</v>
      </c>
      <c r="D75" s="265">
        <v>203.2</v>
      </c>
      <c r="E75" s="265">
        <v>203.2</v>
      </c>
      <c r="F75" s="265">
        <v>0</v>
      </c>
      <c r="G75" s="265">
        <v>0</v>
      </c>
      <c r="H75" s="267">
        <v>21676</v>
      </c>
      <c r="I75" s="265">
        <v>0</v>
      </c>
      <c r="J75" s="268">
        <v>0.6</v>
      </c>
      <c r="K75" s="268">
        <v>203.2</v>
      </c>
      <c r="L75" s="268">
        <v>203.2</v>
      </c>
      <c r="M75" s="268">
        <v>0</v>
      </c>
      <c r="N75" s="268">
        <v>0</v>
      </c>
      <c r="O75" s="267">
        <v>21676</v>
      </c>
      <c r="P75" s="295"/>
      <c r="Q75" s="294"/>
    </row>
    <row r="76" spans="1:17" ht="31.5" x14ac:dyDescent="0.25">
      <c r="A76" s="264" t="s">
        <v>178</v>
      </c>
      <c r="B76" s="265">
        <v>0.25</v>
      </c>
      <c r="C76" s="265">
        <v>1</v>
      </c>
      <c r="D76" s="265">
        <v>25.4</v>
      </c>
      <c r="E76" s="265">
        <v>25.4</v>
      </c>
      <c r="F76" s="265">
        <v>0</v>
      </c>
      <c r="G76" s="265">
        <v>0</v>
      </c>
      <c r="H76" s="267">
        <v>1626</v>
      </c>
      <c r="I76" s="265">
        <v>0.25</v>
      </c>
      <c r="J76" s="268">
        <v>1</v>
      </c>
      <c r="K76" s="268">
        <v>25.4</v>
      </c>
      <c r="L76" s="268">
        <v>25.4</v>
      </c>
      <c r="M76" s="268">
        <v>0</v>
      </c>
      <c r="N76" s="268">
        <v>0</v>
      </c>
      <c r="O76" s="267">
        <v>1626</v>
      </c>
      <c r="P76" s="295"/>
      <c r="Q76" s="294"/>
    </row>
    <row r="77" spans="1:17" x14ac:dyDescent="0.25">
      <c r="A77" s="264" t="s">
        <v>77</v>
      </c>
      <c r="B77" s="265">
        <v>3.6</v>
      </c>
      <c r="C77" s="265">
        <v>2.2999999999999998</v>
      </c>
      <c r="D77" s="265">
        <v>1040.4000000000001</v>
      </c>
      <c r="E77" s="265">
        <v>1040.4000000000001</v>
      </c>
      <c r="F77" s="265">
        <v>0</v>
      </c>
      <c r="G77" s="265">
        <v>0</v>
      </c>
      <c r="H77" s="267">
        <v>28952</v>
      </c>
      <c r="I77" s="265">
        <v>3.6</v>
      </c>
      <c r="J77" s="268">
        <v>2.2999999999999998</v>
      </c>
      <c r="K77" s="268">
        <v>1040.4000000000001</v>
      </c>
      <c r="L77" s="268">
        <v>1040.4000000000001</v>
      </c>
      <c r="M77" s="268">
        <v>0</v>
      </c>
      <c r="N77" s="268">
        <v>0</v>
      </c>
      <c r="O77" s="267">
        <v>28952</v>
      </c>
      <c r="P77" s="295"/>
      <c r="Q77" s="294"/>
    </row>
    <row r="78" spans="1:17" x14ac:dyDescent="0.25">
      <c r="A78" s="271" t="s">
        <v>78</v>
      </c>
      <c r="B78" s="272">
        <v>3.85</v>
      </c>
      <c r="C78" s="271">
        <v>4.5</v>
      </c>
      <c r="D78" s="271">
        <v>1556.7</v>
      </c>
      <c r="E78" s="271">
        <v>1556.7</v>
      </c>
      <c r="F78" s="271">
        <v>0</v>
      </c>
      <c r="G78" s="271">
        <v>0</v>
      </c>
      <c r="H78" s="267">
        <v>22141</v>
      </c>
      <c r="I78" s="272">
        <v>3.85</v>
      </c>
      <c r="J78" s="273">
        <v>4.5</v>
      </c>
      <c r="K78" s="273">
        <v>1556.7</v>
      </c>
      <c r="L78" s="273">
        <v>1556.7</v>
      </c>
      <c r="M78" s="273">
        <v>0</v>
      </c>
      <c r="N78" s="273">
        <v>0</v>
      </c>
      <c r="O78" s="267">
        <v>22141</v>
      </c>
      <c r="P78" s="295"/>
      <c r="Q78" s="294"/>
    </row>
    <row r="80" spans="1:17" x14ac:dyDescent="0.25">
      <c r="A80" s="211" t="s">
        <v>173</v>
      </c>
      <c r="D80" s="21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  <rowBreaks count="1" manualBreakCount="1">
    <brk id="4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view="pageBreakPreview" topLeftCell="A55" zoomScale="60" zoomScaleNormal="75" workbookViewId="0">
      <selection activeCell="H68" sqref="H68:H72"/>
    </sheetView>
  </sheetViews>
  <sheetFormatPr defaultColWidth="14.85546875" defaultRowHeight="12" x14ac:dyDescent="0.2"/>
  <cols>
    <col min="1" max="1" width="34.28515625" style="1" customWidth="1"/>
    <col min="2" max="16384" width="14.85546875" style="1"/>
  </cols>
  <sheetData>
    <row r="1" spans="1:20" x14ac:dyDescent="0.2">
      <c r="H1" s="2"/>
      <c r="I1" s="2"/>
      <c r="J1" s="2"/>
      <c r="K1" s="3" t="s">
        <v>0</v>
      </c>
    </row>
    <row r="2" spans="1:20" ht="21.75" customHeight="1" x14ac:dyDescent="0.2">
      <c r="A2" s="423" t="s">
        <v>192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20" x14ac:dyDescent="0.2">
      <c r="A3" s="4" t="s">
        <v>1</v>
      </c>
      <c r="B3" s="424" t="s">
        <v>2</v>
      </c>
      <c r="C3" s="426" t="s">
        <v>3</v>
      </c>
      <c r="D3" s="426" t="s">
        <v>167</v>
      </c>
      <c r="E3" s="424" t="s">
        <v>168</v>
      </c>
      <c r="F3" s="424" t="s">
        <v>169</v>
      </c>
      <c r="G3" s="424" t="s">
        <v>4</v>
      </c>
      <c r="H3" s="428" t="s">
        <v>5</v>
      </c>
      <c r="I3" s="429"/>
      <c r="J3" s="429"/>
      <c r="K3" s="424" t="s">
        <v>6</v>
      </c>
    </row>
    <row r="4" spans="1:20" ht="60" x14ac:dyDescent="0.2">
      <c r="A4" s="5">
        <v>12</v>
      </c>
      <c r="B4" s="425"/>
      <c r="C4" s="427"/>
      <c r="D4" s="427"/>
      <c r="E4" s="425"/>
      <c r="F4" s="425"/>
      <c r="G4" s="425"/>
      <c r="H4" s="332" t="s">
        <v>7</v>
      </c>
      <c r="I4" s="332" t="s">
        <v>170</v>
      </c>
      <c r="J4" s="332" t="s">
        <v>8</v>
      </c>
      <c r="K4" s="425"/>
      <c r="M4" s="1" t="s">
        <v>174</v>
      </c>
      <c r="O4" s="6"/>
      <c r="P4" s="6"/>
      <c r="Q4" s="6"/>
    </row>
    <row r="5" spans="1:20" ht="32.25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 t="s">
        <v>9</v>
      </c>
      <c r="H5" s="7">
        <v>8</v>
      </c>
      <c r="I5" s="7">
        <v>9</v>
      </c>
      <c r="J5" s="8">
        <v>10</v>
      </c>
      <c r="K5" s="8" t="s">
        <v>10</v>
      </c>
    </row>
    <row r="6" spans="1:20" ht="15" x14ac:dyDescent="0.2">
      <c r="A6" s="9" t="s">
        <v>207</v>
      </c>
      <c r="B6" s="10">
        <v>1</v>
      </c>
      <c r="C6" s="11">
        <v>12.5</v>
      </c>
      <c r="D6" s="11">
        <v>12.5</v>
      </c>
      <c r="E6" s="12">
        <v>7.1</v>
      </c>
      <c r="F6" s="12">
        <v>6</v>
      </c>
      <c r="G6" s="13">
        <v>2317700</v>
      </c>
      <c r="H6" s="14">
        <v>1784500</v>
      </c>
      <c r="I6" s="14">
        <v>278112</v>
      </c>
      <c r="J6" s="15">
        <v>255088</v>
      </c>
      <c r="K6" s="16">
        <v>32190</v>
      </c>
      <c r="L6" s="17"/>
      <c r="M6" s="18">
        <v>11</v>
      </c>
      <c r="N6" s="18"/>
      <c r="O6" s="17"/>
      <c r="P6" s="17"/>
      <c r="Q6" s="17"/>
      <c r="R6" s="19"/>
      <c r="S6" s="19"/>
      <c r="T6" s="17"/>
    </row>
    <row r="7" spans="1:20" x14ac:dyDescent="0.2">
      <c r="B7" s="20"/>
      <c r="C7" s="20"/>
      <c r="D7" s="20"/>
      <c r="E7" s="20"/>
      <c r="F7" s="20"/>
      <c r="G7" s="20"/>
      <c r="H7" s="20"/>
      <c r="I7" s="20"/>
      <c r="M7" s="21" t="s">
        <v>11</v>
      </c>
    </row>
    <row r="8" spans="1:20" ht="21.75" customHeight="1" x14ac:dyDescent="0.2">
      <c r="A8" s="423" t="s">
        <v>194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20" x14ac:dyDescent="0.2">
      <c r="A9" s="4" t="s">
        <v>1</v>
      </c>
      <c r="B9" s="430" t="s">
        <v>12</v>
      </c>
      <c r="C9" s="431"/>
      <c r="D9" s="431"/>
      <c r="E9" s="431"/>
      <c r="F9" s="431"/>
      <c r="G9" s="431"/>
      <c r="H9" s="432" t="s">
        <v>13</v>
      </c>
      <c r="I9" s="433"/>
      <c r="J9" s="433"/>
      <c r="K9" s="433"/>
      <c r="L9" s="433"/>
      <c r="M9" s="434"/>
    </row>
    <row r="10" spans="1:20" ht="60" x14ac:dyDescent="0.2">
      <c r="A10" s="5">
        <v>12</v>
      </c>
      <c r="B10" s="22" t="s">
        <v>14</v>
      </c>
      <c r="C10" s="22" t="s">
        <v>15</v>
      </c>
      <c r="D10" s="23" t="s">
        <v>168</v>
      </c>
      <c r="E10" s="24" t="s">
        <v>171</v>
      </c>
      <c r="F10" s="24" t="s">
        <v>16</v>
      </c>
      <c r="G10" s="24" t="s">
        <v>17</v>
      </c>
      <c r="H10" s="22" t="s">
        <v>14</v>
      </c>
      <c r="I10" s="22" t="s">
        <v>15</v>
      </c>
      <c r="J10" s="332" t="s">
        <v>18</v>
      </c>
      <c r="K10" s="25" t="s">
        <v>19</v>
      </c>
      <c r="L10" s="25" t="s">
        <v>20</v>
      </c>
      <c r="M10" s="25" t="s">
        <v>21</v>
      </c>
    </row>
    <row r="11" spans="1:20" ht="33" customHeight="1" x14ac:dyDescent="0.2">
      <c r="A11" s="25" t="s">
        <v>207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7" t="s">
        <v>22</v>
      </c>
      <c r="H11" s="26">
        <v>9</v>
      </c>
      <c r="I11" s="26">
        <v>10</v>
      </c>
      <c r="J11" s="8">
        <v>11</v>
      </c>
      <c r="K11" s="8">
        <v>12</v>
      </c>
      <c r="L11" s="28">
        <v>13</v>
      </c>
      <c r="M11" s="29" t="s">
        <v>23</v>
      </c>
    </row>
    <row r="12" spans="1:20" ht="46.5" customHeight="1" x14ac:dyDescent="0.2">
      <c r="A12" s="30" t="s">
        <v>24</v>
      </c>
      <c r="B12" s="31">
        <v>0</v>
      </c>
      <c r="C12" s="31">
        <v>0</v>
      </c>
      <c r="D12" s="32">
        <v>0</v>
      </c>
      <c r="E12" s="32">
        <v>0</v>
      </c>
      <c r="F12" s="33">
        <v>0</v>
      </c>
      <c r="G12" s="33" t="e">
        <v>#DIV/0!</v>
      </c>
      <c r="H12" s="34"/>
      <c r="I12" s="34"/>
      <c r="J12" s="34"/>
      <c r="K12" s="34"/>
      <c r="L12" s="34"/>
      <c r="M12" s="34"/>
    </row>
    <row r="13" spans="1:20" ht="38.25" customHeight="1" x14ac:dyDescent="0.2">
      <c r="A13" s="30" t="s">
        <v>25</v>
      </c>
      <c r="B13" s="35">
        <v>0</v>
      </c>
      <c r="C13" s="31">
        <v>0</v>
      </c>
      <c r="D13" s="36">
        <v>0</v>
      </c>
      <c r="E13" s="37">
        <v>0</v>
      </c>
      <c r="F13" s="38">
        <v>0</v>
      </c>
      <c r="G13" s="39" t="e">
        <v>#DIV/0!</v>
      </c>
      <c r="H13" s="40"/>
      <c r="I13" s="40"/>
      <c r="J13" s="41"/>
      <c r="K13" s="41"/>
      <c r="L13" s="41"/>
      <c r="M13" s="41"/>
    </row>
    <row r="14" spans="1:20" ht="50.25" customHeight="1" x14ac:dyDescent="0.2">
      <c r="A14" s="30" t="s">
        <v>26</v>
      </c>
      <c r="B14" s="35">
        <v>8.5</v>
      </c>
      <c r="C14" s="31">
        <v>8.5</v>
      </c>
      <c r="D14" s="36">
        <v>4.0999999999999996</v>
      </c>
      <c r="E14" s="37">
        <v>4</v>
      </c>
      <c r="F14" s="38">
        <v>1326100</v>
      </c>
      <c r="G14" s="39">
        <v>27627</v>
      </c>
      <c r="H14" s="40"/>
      <c r="I14" s="40"/>
      <c r="J14" s="41"/>
      <c r="K14" s="41"/>
      <c r="L14" s="41"/>
      <c r="M14" s="41"/>
    </row>
    <row r="15" spans="1:20" ht="15" x14ac:dyDescent="0.25">
      <c r="A15" s="322"/>
      <c r="B15" s="322"/>
      <c r="C15" s="322"/>
      <c r="D15" s="322"/>
      <c r="E15" s="322"/>
      <c r="F15" s="322"/>
      <c r="G15" s="322"/>
      <c r="H15" s="322"/>
      <c r="I15" s="322" t="s">
        <v>27</v>
      </c>
    </row>
    <row r="16" spans="1:20" ht="14.25" x14ac:dyDescent="0.2">
      <c r="A16" s="357" t="s">
        <v>195</v>
      </c>
      <c r="B16" s="356"/>
      <c r="C16" s="356"/>
      <c r="D16" s="356"/>
      <c r="E16" s="356"/>
      <c r="F16" s="356"/>
      <c r="G16" s="356"/>
      <c r="H16" s="356"/>
      <c r="I16" s="356"/>
    </row>
    <row r="17" spans="1:20" ht="15" x14ac:dyDescent="0.25">
      <c r="A17" s="43"/>
      <c r="B17" s="322"/>
      <c r="C17" s="322"/>
      <c r="D17" s="322"/>
      <c r="E17" s="322"/>
      <c r="F17" s="322"/>
      <c r="G17" s="322"/>
      <c r="H17" s="322"/>
      <c r="I17" s="322"/>
    </row>
    <row r="18" spans="1:20" ht="107.25" customHeight="1" x14ac:dyDescent="0.2">
      <c r="A18" s="4" t="s">
        <v>1</v>
      </c>
      <c r="B18" s="435" t="s">
        <v>28</v>
      </c>
      <c r="C18" s="436"/>
      <c r="D18" s="436"/>
      <c r="E18" s="437"/>
      <c r="F18" s="435" t="s">
        <v>29</v>
      </c>
      <c r="G18" s="436"/>
      <c r="H18" s="436"/>
      <c r="I18" s="437"/>
    </row>
    <row r="19" spans="1:20" ht="88.5" customHeight="1" x14ac:dyDescent="0.2">
      <c r="A19" s="5">
        <v>12</v>
      </c>
      <c r="B19" s="44" t="s">
        <v>196</v>
      </c>
      <c r="C19" s="44" t="s">
        <v>197</v>
      </c>
      <c r="D19" s="44" t="s">
        <v>212</v>
      </c>
      <c r="E19" s="44" t="s">
        <v>30</v>
      </c>
      <c r="F19" s="44" t="s">
        <v>196</v>
      </c>
      <c r="G19" s="44" t="s">
        <v>197</v>
      </c>
      <c r="H19" s="44" t="s">
        <v>198</v>
      </c>
      <c r="I19" s="44" t="s">
        <v>30</v>
      </c>
    </row>
    <row r="20" spans="1:20" ht="15" x14ac:dyDescent="0.25">
      <c r="A20" s="45" t="s">
        <v>207</v>
      </c>
      <c r="B20" s="46">
        <v>2</v>
      </c>
      <c r="C20" s="47"/>
      <c r="D20" s="48">
        <v>5</v>
      </c>
      <c r="E20" s="48">
        <v>7</v>
      </c>
      <c r="F20" s="47">
        <v>2</v>
      </c>
      <c r="G20" s="49"/>
      <c r="H20" s="50"/>
      <c r="I20" s="50">
        <v>2</v>
      </c>
    </row>
    <row r="22" spans="1:20" ht="15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61" t="s">
        <v>31</v>
      </c>
      <c r="M22" s="361"/>
      <c r="N22" s="361"/>
      <c r="O22" s="361"/>
    </row>
    <row r="23" spans="1:20" ht="18.75" x14ac:dyDescent="0.2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20" x14ac:dyDescent="0.2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</row>
    <row r="25" spans="1:20" x14ac:dyDescent="0.2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</row>
    <row r="26" spans="1:20" ht="15" x14ac:dyDescent="0.2">
      <c r="A26" s="366" t="s">
        <v>34</v>
      </c>
      <c r="B26" s="438">
        <v>12</v>
      </c>
      <c r="C26" s="366" t="s">
        <v>199</v>
      </c>
      <c r="D26" s="366"/>
      <c r="E26" s="366"/>
      <c r="F26" s="366"/>
      <c r="G26" s="366" t="s">
        <v>35</v>
      </c>
      <c r="H26" s="366"/>
      <c r="I26" s="366"/>
      <c r="J26" s="366"/>
      <c r="K26" s="366" t="s">
        <v>200</v>
      </c>
      <c r="L26" s="366"/>
      <c r="M26" s="366" t="s">
        <v>36</v>
      </c>
      <c r="N26" s="366" t="s">
        <v>37</v>
      </c>
      <c r="O26" s="366" t="s">
        <v>38</v>
      </c>
    </row>
    <row r="27" spans="1:20" x14ac:dyDescent="0.2">
      <c r="A27" s="366"/>
      <c r="B27" s="366"/>
      <c r="C27" s="366" t="s">
        <v>39</v>
      </c>
      <c r="D27" s="366" t="s">
        <v>40</v>
      </c>
      <c r="E27" s="366" t="s">
        <v>41</v>
      </c>
      <c r="F27" s="366" t="s">
        <v>42</v>
      </c>
      <c r="G27" s="366" t="s">
        <v>39</v>
      </c>
      <c r="H27" s="366" t="s">
        <v>40</v>
      </c>
      <c r="I27" s="366" t="s">
        <v>41</v>
      </c>
      <c r="J27" s="366" t="s">
        <v>42</v>
      </c>
      <c r="K27" s="366"/>
      <c r="L27" s="366"/>
      <c r="M27" s="366"/>
      <c r="N27" s="366"/>
      <c r="O27" s="366"/>
    </row>
    <row r="28" spans="1:20" ht="15" x14ac:dyDescent="0.2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23" t="s">
        <v>43</v>
      </c>
      <c r="L28" s="323" t="s">
        <v>44</v>
      </c>
      <c r="M28" s="366"/>
      <c r="N28" s="366"/>
      <c r="O28" s="366"/>
    </row>
    <row r="29" spans="1:20" ht="15" x14ac:dyDescent="0.2">
      <c r="A29" s="369" t="s">
        <v>45</v>
      </c>
      <c r="B29" s="370"/>
      <c r="C29" s="180"/>
      <c r="D29" s="180"/>
      <c r="E29" s="180"/>
      <c r="F29" s="180"/>
      <c r="G29" s="180"/>
      <c r="H29" s="180"/>
      <c r="I29" s="180"/>
      <c r="J29" s="180"/>
      <c r="K29" s="55"/>
      <c r="L29" s="55"/>
      <c r="M29" s="56"/>
      <c r="N29" s="56"/>
      <c r="O29" s="56"/>
    </row>
    <row r="30" spans="1:20" ht="93.75" customHeight="1" x14ac:dyDescent="0.2">
      <c r="A30" s="323" t="s">
        <v>207</v>
      </c>
      <c r="B30" s="57"/>
      <c r="C30" s="152">
        <v>12.5</v>
      </c>
      <c r="D30" s="152">
        <v>12.5</v>
      </c>
      <c r="E30" s="152">
        <v>9</v>
      </c>
      <c r="F30" s="152">
        <v>0</v>
      </c>
      <c r="G30" s="59">
        <v>12.5</v>
      </c>
      <c r="H30" s="59">
        <v>12.5</v>
      </c>
      <c r="I30" s="60">
        <v>10</v>
      </c>
      <c r="J30" s="181">
        <v>0</v>
      </c>
      <c r="K30" s="181"/>
      <c r="L30" s="61"/>
      <c r="M30" s="282"/>
      <c r="N30" s="63" t="s">
        <v>253</v>
      </c>
      <c r="O30" s="58"/>
      <c r="P30" s="276"/>
      <c r="Q30" s="276"/>
      <c r="R30" s="276"/>
      <c r="S30" s="276"/>
      <c r="T30" s="276"/>
    </row>
    <row r="31" spans="1:20" ht="15.75" x14ac:dyDescent="0.25">
      <c r="A31"/>
      <c r="B31"/>
      <c r="C31"/>
      <c r="D31"/>
      <c r="E31" s="376" t="s">
        <v>46</v>
      </c>
      <c r="F31" s="376"/>
      <c r="G31" s="376"/>
    </row>
    <row r="32" spans="1:20" ht="55.5" customHeight="1" x14ac:dyDescent="0.2">
      <c r="A32" s="377" t="s">
        <v>47</v>
      </c>
      <c r="B32" s="377"/>
      <c r="C32" s="377"/>
      <c r="D32" s="377"/>
      <c r="E32" s="377"/>
      <c r="F32" s="377"/>
      <c r="G32" s="377"/>
      <c r="K32" s="1" t="s">
        <v>177</v>
      </c>
      <c r="M32" s="276">
        <v>0</v>
      </c>
      <c r="N32" s="277">
        <v>-1</v>
      </c>
    </row>
    <row r="33" spans="1:16" x14ac:dyDescent="0.2">
      <c r="A33" s="426" t="s">
        <v>207</v>
      </c>
      <c r="B33" s="426" t="s">
        <v>48</v>
      </c>
      <c r="C33" s="426" t="s">
        <v>49</v>
      </c>
      <c r="D33" s="426" t="s">
        <v>50</v>
      </c>
      <c r="E33" s="426" t="s">
        <v>51</v>
      </c>
      <c r="F33" s="426" t="s">
        <v>52</v>
      </c>
      <c r="G33" s="426" t="s">
        <v>53</v>
      </c>
    </row>
    <row r="34" spans="1:16" ht="258.75" customHeight="1" x14ac:dyDescent="0.2">
      <c r="A34" s="427"/>
      <c r="B34" s="427"/>
      <c r="C34" s="427"/>
      <c r="D34" s="427"/>
      <c r="E34" s="427"/>
      <c r="F34" s="427"/>
      <c r="G34" s="427"/>
    </row>
    <row r="35" spans="1:16" ht="22.5" customHeight="1" x14ac:dyDescent="0.2">
      <c r="A35" s="64">
        <v>1</v>
      </c>
      <c r="B35" s="65">
        <v>2</v>
      </c>
      <c r="C35" s="65">
        <v>3</v>
      </c>
      <c r="D35" s="65">
        <v>4</v>
      </c>
      <c r="E35" s="65">
        <v>5</v>
      </c>
      <c r="F35" s="65" t="s">
        <v>54</v>
      </c>
      <c r="G35" s="65" t="s">
        <v>55</v>
      </c>
    </row>
    <row r="36" spans="1:16" ht="15.75" x14ac:dyDescent="0.2">
      <c r="A36" s="327" t="s">
        <v>56</v>
      </c>
      <c r="B36" s="67">
        <v>1</v>
      </c>
      <c r="C36" s="329">
        <v>31400</v>
      </c>
      <c r="D36" s="327"/>
      <c r="E36" s="329">
        <v>24938</v>
      </c>
      <c r="F36" s="69">
        <v>1.3</v>
      </c>
      <c r="G36" s="69">
        <v>0</v>
      </c>
    </row>
    <row r="37" spans="1:16" ht="15.75" x14ac:dyDescent="0.2">
      <c r="A37" s="327" t="s">
        <v>57</v>
      </c>
      <c r="B37" s="67">
        <v>0.5</v>
      </c>
      <c r="C37" s="327"/>
      <c r="D37" s="261">
        <v>44183</v>
      </c>
      <c r="E37" s="329">
        <v>24938</v>
      </c>
      <c r="F37" s="69">
        <v>0</v>
      </c>
      <c r="G37" s="69">
        <v>0.9</v>
      </c>
      <c r="H37" s="1">
        <v>0</v>
      </c>
    </row>
    <row r="38" spans="1:16" ht="15.75" x14ac:dyDescent="0.2">
      <c r="A38" s="327" t="s">
        <v>58</v>
      </c>
      <c r="B38" s="70"/>
      <c r="C38" s="327"/>
      <c r="D38" s="262"/>
      <c r="E38" s="329">
        <v>24938</v>
      </c>
      <c r="F38" s="69">
        <v>0</v>
      </c>
      <c r="G38" s="69">
        <v>0</v>
      </c>
      <c r="H38" s="1">
        <v>0</v>
      </c>
    </row>
    <row r="39" spans="1:16" ht="15.75" x14ac:dyDescent="0.2">
      <c r="A39" s="327" t="s">
        <v>59</v>
      </c>
      <c r="B39" s="70"/>
      <c r="C39" s="327"/>
      <c r="D39" s="262"/>
      <c r="E39" s="329">
        <v>24938</v>
      </c>
      <c r="F39" s="69">
        <v>0</v>
      </c>
      <c r="G39" s="69">
        <v>0</v>
      </c>
      <c r="H39" s="1">
        <v>0</v>
      </c>
    </row>
    <row r="40" spans="1:16" ht="15.75" x14ac:dyDescent="0.2">
      <c r="A40" s="327" t="s">
        <v>60</v>
      </c>
      <c r="B40" s="70"/>
      <c r="C40" s="327"/>
      <c r="D40" s="262"/>
      <c r="E40" s="329">
        <v>24938</v>
      </c>
      <c r="F40" s="69">
        <v>0</v>
      </c>
      <c r="G40" s="69">
        <v>0</v>
      </c>
      <c r="H40" s="1">
        <v>0</v>
      </c>
    </row>
    <row r="41" spans="1:16" ht="48" customHeight="1" x14ac:dyDescent="0.3">
      <c r="A41" s="390" t="s">
        <v>172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6" customFormat="1" ht="15" customHeight="1" x14ac:dyDescent="0.25">
      <c r="A42" s="392" t="s">
        <v>62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</row>
    <row r="43" spans="1:16" customFormat="1" ht="15" x14ac:dyDescent="0.25"/>
    <row r="44" spans="1:16" s="72" customFormat="1" ht="15.75" x14ac:dyDescent="0.25">
      <c r="A44" s="389" t="s">
        <v>207</v>
      </c>
      <c r="B44" s="439" t="s">
        <v>191</v>
      </c>
      <c r="C44" s="439"/>
      <c r="D44" s="439"/>
      <c r="E44" s="439"/>
      <c r="F44" s="439"/>
      <c r="G44" s="439"/>
      <c r="H44" s="439"/>
      <c r="I44" s="440">
        <v>12</v>
      </c>
      <c r="J44" s="439"/>
      <c r="K44" s="439"/>
      <c r="L44" s="439"/>
      <c r="M44" s="439"/>
      <c r="N44" s="439"/>
      <c r="O44" s="439"/>
    </row>
    <row r="45" spans="1:16" s="73" customFormat="1" ht="63.2" customHeight="1" x14ac:dyDescent="0.25">
      <c r="A45" s="389"/>
      <c r="B45" s="389" t="s">
        <v>63</v>
      </c>
      <c r="C45" s="389" t="s">
        <v>64</v>
      </c>
      <c r="D45" s="389" t="s">
        <v>65</v>
      </c>
      <c r="E45" s="389"/>
      <c r="F45" s="389"/>
      <c r="G45" s="389"/>
      <c r="H45" s="389" t="s">
        <v>66</v>
      </c>
      <c r="I45" s="389" t="s">
        <v>63</v>
      </c>
      <c r="J45" s="389" t="s">
        <v>64</v>
      </c>
      <c r="K45" s="389" t="s">
        <v>65</v>
      </c>
      <c r="L45" s="389"/>
      <c r="M45" s="389"/>
      <c r="N45" s="389"/>
      <c r="O45" s="389" t="s">
        <v>66</v>
      </c>
    </row>
    <row r="46" spans="1:16" s="73" customFormat="1" ht="27.75" customHeight="1" x14ac:dyDescent="0.25">
      <c r="A46" s="389"/>
      <c r="B46" s="389"/>
      <c r="C46" s="389"/>
      <c r="D46" s="389" t="s">
        <v>67</v>
      </c>
      <c r="E46" s="389" t="s">
        <v>68</v>
      </c>
      <c r="F46" s="389"/>
      <c r="G46" s="389"/>
      <c r="H46" s="389"/>
      <c r="I46" s="389"/>
      <c r="J46" s="389"/>
      <c r="K46" s="389" t="s">
        <v>67</v>
      </c>
      <c r="L46" s="389" t="s">
        <v>68</v>
      </c>
      <c r="M46" s="389"/>
      <c r="N46" s="389"/>
      <c r="O46" s="389"/>
    </row>
    <row r="47" spans="1:16" s="73" customFormat="1" ht="112.7" customHeight="1" x14ac:dyDescent="0.25">
      <c r="A47" s="389"/>
      <c r="B47" s="389"/>
      <c r="C47" s="389"/>
      <c r="D47" s="389"/>
      <c r="E47" s="325" t="s">
        <v>69</v>
      </c>
      <c r="F47" s="325" t="s">
        <v>70</v>
      </c>
      <c r="G47" s="325" t="s">
        <v>71</v>
      </c>
      <c r="H47" s="389"/>
      <c r="I47" s="389"/>
      <c r="J47" s="389"/>
      <c r="K47" s="389"/>
      <c r="L47" s="325" t="s">
        <v>69</v>
      </c>
      <c r="M47" s="325" t="s">
        <v>70</v>
      </c>
      <c r="N47" s="325" t="s">
        <v>71</v>
      </c>
      <c r="O47" s="389"/>
    </row>
    <row r="48" spans="1:16" s="77" customFormat="1" ht="36.75" customHeight="1" x14ac:dyDescent="0.2">
      <c r="A48" s="75">
        <v>1</v>
      </c>
      <c r="B48" s="75">
        <v>9</v>
      </c>
      <c r="C48" s="75">
        <v>10</v>
      </c>
      <c r="D48" s="75">
        <v>11</v>
      </c>
      <c r="E48" s="75">
        <v>12</v>
      </c>
      <c r="F48" s="75">
        <v>13</v>
      </c>
      <c r="G48" s="75">
        <v>14</v>
      </c>
      <c r="H48" s="75" t="s">
        <v>72</v>
      </c>
      <c r="I48" s="75">
        <v>9</v>
      </c>
      <c r="J48" s="75">
        <v>10</v>
      </c>
      <c r="K48" s="75">
        <v>11</v>
      </c>
      <c r="L48" s="75">
        <v>12</v>
      </c>
      <c r="M48" s="75">
        <v>13</v>
      </c>
      <c r="N48" s="75">
        <v>14</v>
      </c>
      <c r="O48" s="75" t="s">
        <v>72</v>
      </c>
      <c r="P48" s="76"/>
    </row>
    <row r="49" spans="1:16" customFormat="1" ht="15.75" x14ac:dyDescent="0.3">
      <c r="A49" s="385" t="s">
        <v>73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7"/>
      <c r="P49" s="78"/>
    </row>
    <row r="50" spans="1:16" customFormat="1" ht="18.75" x14ac:dyDescent="0.3">
      <c r="A50" s="79" t="s">
        <v>74</v>
      </c>
      <c r="B50" s="80">
        <v>0</v>
      </c>
      <c r="C50" s="79">
        <v>0</v>
      </c>
      <c r="D50" s="81">
        <v>0</v>
      </c>
      <c r="E50" s="79">
        <v>0</v>
      </c>
      <c r="F50" s="81"/>
      <c r="G50" s="81"/>
      <c r="H50" s="82" t="e">
        <v>#DIV/0!</v>
      </c>
      <c r="I50" s="80">
        <v>0</v>
      </c>
      <c r="J50" s="83">
        <v>0</v>
      </c>
      <c r="K50" s="83">
        <v>0</v>
      </c>
      <c r="L50" s="83">
        <v>0</v>
      </c>
      <c r="M50" s="83"/>
      <c r="N50" s="83"/>
      <c r="O50" s="82" t="e">
        <v>#DIV/0!</v>
      </c>
      <c r="P50" s="84"/>
    </row>
    <row r="51" spans="1:16" customFormat="1" ht="56.25" x14ac:dyDescent="0.3">
      <c r="A51" s="79" t="s">
        <v>75</v>
      </c>
      <c r="B51" s="80">
        <v>0</v>
      </c>
      <c r="C51" s="79">
        <v>0</v>
      </c>
      <c r="D51" s="81">
        <v>0</v>
      </c>
      <c r="E51" s="79">
        <v>0</v>
      </c>
      <c r="F51" s="81"/>
      <c r="G51" s="81"/>
      <c r="H51" s="82" t="e">
        <v>#DIV/0!</v>
      </c>
      <c r="I51" s="80">
        <v>0</v>
      </c>
      <c r="J51" s="83">
        <v>0</v>
      </c>
      <c r="K51" s="83">
        <v>0</v>
      </c>
      <c r="L51" s="83">
        <v>0</v>
      </c>
      <c r="M51" s="83"/>
      <c r="N51" s="83"/>
      <c r="O51" s="82" t="e">
        <v>#DIV/0!</v>
      </c>
      <c r="P51" s="84"/>
    </row>
    <row r="52" spans="1:16" customFormat="1" ht="56.25" x14ac:dyDescent="0.3">
      <c r="A52" s="79" t="s">
        <v>178</v>
      </c>
      <c r="B52" s="80">
        <v>0</v>
      </c>
      <c r="C52" s="79">
        <v>0</v>
      </c>
      <c r="D52" s="81">
        <v>0</v>
      </c>
      <c r="E52" s="79">
        <v>0</v>
      </c>
      <c r="F52" s="81"/>
      <c r="G52" s="81"/>
      <c r="H52" s="82" t="e">
        <v>#DIV/0!</v>
      </c>
      <c r="I52" s="85"/>
      <c r="J52" s="86"/>
      <c r="K52" s="83">
        <v>0</v>
      </c>
      <c r="L52" s="86"/>
      <c r="M52" s="83"/>
      <c r="N52" s="83"/>
      <c r="O52" s="82" t="e">
        <v>#DIV/0!</v>
      </c>
      <c r="P52" s="84"/>
    </row>
    <row r="53" spans="1:16" customFormat="1" ht="18.75" x14ac:dyDescent="0.3">
      <c r="A53" s="79" t="s">
        <v>77</v>
      </c>
      <c r="B53" s="80">
        <v>0</v>
      </c>
      <c r="C53" s="79">
        <v>0</v>
      </c>
      <c r="D53" s="81">
        <v>0</v>
      </c>
      <c r="E53" s="79">
        <v>0</v>
      </c>
      <c r="F53" s="81"/>
      <c r="G53" s="81"/>
      <c r="H53" s="82" t="e">
        <v>#DIV/0!</v>
      </c>
      <c r="I53" s="80">
        <v>0</v>
      </c>
      <c r="J53" s="80">
        <v>0</v>
      </c>
      <c r="K53" s="83">
        <v>0</v>
      </c>
      <c r="L53" s="80">
        <v>0</v>
      </c>
      <c r="M53" s="83"/>
      <c r="N53" s="83"/>
      <c r="O53" s="82" t="e">
        <v>#DIV/0!</v>
      </c>
      <c r="P53" s="84"/>
    </row>
    <row r="54" spans="1:16" customFormat="1" ht="18.75" x14ac:dyDescent="0.3">
      <c r="A54" s="87" t="s">
        <v>78</v>
      </c>
      <c r="B54" s="88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2" t="e">
        <v>#DIV/0!</v>
      </c>
      <c r="I54" s="88">
        <v>0</v>
      </c>
      <c r="J54" s="89">
        <v>0</v>
      </c>
      <c r="K54" s="89">
        <v>0</v>
      </c>
      <c r="L54" s="89">
        <v>0</v>
      </c>
      <c r="M54" s="89"/>
      <c r="N54" s="89"/>
      <c r="O54" s="82" t="e">
        <v>#DIV/0!</v>
      </c>
      <c r="P54" s="84"/>
    </row>
    <row r="55" spans="1:16" customFormat="1" ht="15.75" x14ac:dyDescent="0.3">
      <c r="A55" s="441" t="s">
        <v>79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90"/>
    </row>
    <row r="56" spans="1:16" customFormat="1" ht="18.75" x14ac:dyDescent="0.3">
      <c r="A56" s="79" t="s">
        <v>74</v>
      </c>
      <c r="B56" s="80">
        <v>0</v>
      </c>
      <c r="C56" s="79">
        <v>0</v>
      </c>
      <c r="D56" s="81">
        <v>0</v>
      </c>
      <c r="E56" s="79">
        <v>0</v>
      </c>
      <c r="F56" s="81"/>
      <c r="G56" s="81"/>
      <c r="H56" s="82" t="e">
        <v>#DIV/0!</v>
      </c>
      <c r="I56" s="80"/>
      <c r="J56" s="83"/>
      <c r="K56" s="83"/>
      <c r="L56" s="83"/>
      <c r="M56" s="83"/>
      <c r="N56" s="83"/>
      <c r="O56" s="82" t="e">
        <v>#DIV/0!</v>
      </c>
      <c r="P56" s="84"/>
    </row>
    <row r="57" spans="1:16" customFormat="1" ht="56.25" x14ac:dyDescent="0.3">
      <c r="A57" s="79" t="s">
        <v>75</v>
      </c>
      <c r="B57" s="80">
        <v>0</v>
      </c>
      <c r="C57" s="79">
        <v>0</v>
      </c>
      <c r="D57" s="81">
        <v>0</v>
      </c>
      <c r="E57" s="79">
        <v>0</v>
      </c>
      <c r="F57" s="81"/>
      <c r="G57" s="81"/>
      <c r="H57" s="82" t="e">
        <v>#DIV/0!</v>
      </c>
      <c r="I57" s="80">
        <v>0</v>
      </c>
      <c r="J57" s="83">
        <v>0</v>
      </c>
      <c r="K57" s="83">
        <v>0</v>
      </c>
      <c r="L57" s="83">
        <v>0</v>
      </c>
      <c r="M57" s="83"/>
      <c r="N57" s="83"/>
      <c r="O57" s="82" t="e">
        <v>#DIV/0!</v>
      </c>
      <c r="P57" s="84"/>
    </row>
    <row r="58" spans="1:16" customFormat="1" ht="56.25" x14ac:dyDescent="0.3">
      <c r="A58" s="79" t="s">
        <v>178</v>
      </c>
      <c r="B58" s="80">
        <v>0</v>
      </c>
      <c r="C58" s="79">
        <v>0</v>
      </c>
      <c r="D58" s="81">
        <v>0</v>
      </c>
      <c r="E58" s="79">
        <v>0</v>
      </c>
      <c r="F58" s="81"/>
      <c r="G58" s="81"/>
      <c r="H58" s="82" t="e">
        <v>#DIV/0!</v>
      </c>
      <c r="I58" s="85"/>
      <c r="J58" s="85"/>
      <c r="K58" s="83">
        <v>0</v>
      </c>
      <c r="L58" s="85"/>
      <c r="M58" s="83"/>
      <c r="N58" s="83"/>
      <c r="O58" s="82" t="e">
        <v>#DIV/0!</v>
      </c>
      <c r="P58" s="84"/>
    </row>
    <row r="59" spans="1:16" customFormat="1" ht="18.75" x14ac:dyDescent="0.3">
      <c r="A59" s="79" t="s">
        <v>77</v>
      </c>
      <c r="B59" s="80">
        <v>0</v>
      </c>
      <c r="C59" s="79">
        <v>0</v>
      </c>
      <c r="D59" s="81">
        <v>0</v>
      </c>
      <c r="E59" s="79">
        <v>0</v>
      </c>
      <c r="F59" s="81"/>
      <c r="G59" s="81"/>
      <c r="H59" s="82" t="e">
        <v>#DIV/0!</v>
      </c>
      <c r="I59" s="80">
        <v>0</v>
      </c>
      <c r="J59" s="80">
        <v>0</v>
      </c>
      <c r="K59" s="83">
        <v>0</v>
      </c>
      <c r="L59" s="80">
        <v>0</v>
      </c>
      <c r="M59" s="83"/>
      <c r="N59" s="83"/>
      <c r="O59" s="82" t="e">
        <v>#DIV/0!</v>
      </c>
      <c r="P59" s="84"/>
    </row>
    <row r="60" spans="1:16" customFormat="1" ht="18.75" x14ac:dyDescent="0.3">
      <c r="A60" s="87" t="s">
        <v>78</v>
      </c>
      <c r="B60" s="88">
        <v>0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2" t="e">
        <v>#DIV/0!</v>
      </c>
      <c r="I60" s="88">
        <v>0</v>
      </c>
      <c r="J60" s="89">
        <v>0</v>
      </c>
      <c r="K60" s="89">
        <v>0</v>
      </c>
      <c r="L60" s="89">
        <v>0</v>
      </c>
      <c r="M60" s="89"/>
      <c r="N60" s="89"/>
      <c r="O60" s="82" t="e">
        <v>#DIV/0!</v>
      </c>
      <c r="P60" s="84"/>
    </row>
    <row r="61" spans="1:16" customFormat="1" ht="15.75" x14ac:dyDescent="0.3">
      <c r="A61" s="441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90"/>
    </row>
    <row r="62" spans="1:16" customFormat="1" ht="18.75" x14ac:dyDescent="0.3">
      <c r="A62" s="79" t="s">
        <v>74</v>
      </c>
      <c r="B62" s="80">
        <v>0</v>
      </c>
      <c r="C62" s="79">
        <v>0</v>
      </c>
      <c r="D62" s="81">
        <v>0</v>
      </c>
      <c r="E62" s="79">
        <v>0</v>
      </c>
      <c r="F62" s="81"/>
      <c r="G62" s="81"/>
      <c r="H62" s="82" t="e">
        <v>#DIV/0!</v>
      </c>
      <c r="I62" s="80"/>
      <c r="J62" s="83"/>
      <c r="K62" s="83"/>
      <c r="L62" s="83"/>
      <c r="M62" s="83"/>
      <c r="N62" s="83"/>
      <c r="O62" s="82" t="e">
        <v>#DIV/0!</v>
      </c>
      <c r="P62" s="84"/>
    </row>
    <row r="63" spans="1:16" customFormat="1" ht="56.25" x14ac:dyDescent="0.3">
      <c r="A63" s="79" t="s">
        <v>75</v>
      </c>
      <c r="B63" s="80">
        <v>1</v>
      </c>
      <c r="C63" s="79">
        <v>0</v>
      </c>
      <c r="D63" s="81">
        <v>0</v>
      </c>
      <c r="E63" s="79">
        <v>0</v>
      </c>
      <c r="F63" s="81"/>
      <c r="G63" s="81"/>
      <c r="H63" s="82" t="e">
        <v>#DIV/0!</v>
      </c>
      <c r="I63" s="80">
        <v>1</v>
      </c>
      <c r="J63" s="83">
        <v>0</v>
      </c>
      <c r="K63" s="83">
        <v>0</v>
      </c>
      <c r="L63" s="83">
        <v>0</v>
      </c>
      <c r="M63" s="83"/>
      <c r="N63" s="83"/>
      <c r="O63" s="82" t="e">
        <v>#DIV/0!</v>
      </c>
      <c r="P63" s="84"/>
    </row>
    <row r="64" spans="1:16" customFormat="1" ht="56.25" x14ac:dyDescent="0.3">
      <c r="A64" s="79" t="s">
        <v>178</v>
      </c>
      <c r="B64" s="80">
        <v>0</v>
      </c>
      <c r="C64" s="79">
        <v>0</v>
      </c>
      <c r="D64" s="81">
        <v>0</v>
      </c>
      <c r="E64" s="79">
        <v>0</v>
      </c>
      <c r="F64" s="81"/>
      <c r="G64" s="81"/>
      <c r="H64" s="82" t="e">
        <v>#DIV/0!</v>
      </c>
      <c r="I64" s="85"/>
      <c r="J64" s="85"/>
      <c r="K64" s="83">
        <v>0</v>
      </c>
      <c r="L64" s="85"/>
      <c r="M64" s="83"/>
      <c r="N64" s="83"/>
      <c r="O64" s="82" t="e">
        <v>#DIV/0!</v>
      </c>
      <c r="P64" s="84"/>
    </row>
    <row r="65" spans="1:16" customFormat="1" ht="18.75" x14ac:dyDescent="0.3">
      <c r="A65" s="79" t="s">
        <v>77</v>
      </c>
      <c r="B65" s="80">
        <v>3</v>
      </c>
      <c r="C65" s="79">
        <v>3</v>
      </c>
      <c r="D65" s="81">
        <v>0</v>
      </c>
      <c r="E65" s="79">
        <v>0</v>
      </c>
      <c r="F65" s="81"/>
      <c r="G65" s="81"/>
      <c r="H65" s="82">
        <v>0</v>
      </c>
      <c r="I65" s="80">
        <v>3</v>
      </c>
      <c r="J65" s="80">
        <v>3</v>
      </c>
      <c r="K65" s="83">
        <v>0</v>
      </c>
      <c r="L65" s="80">
        <v>0</v>
      </c>
      <c r="M65" s="83"/>
      <c r="N65" s="83"/>
      <c r="O65" s="82">
        <v>0</v>
      </c>
      <c r="P65" s="84"/>
    </row>
    <row r="66" spans="1:16" customFormat="1" ht="18.75" x14ac:dyDescent="0.3">
      <c r="A66" s="87" t="s">
        <v>78</v>
      </c>
      <c r="B66" s="88">
        <v>4</v>
      </c>
      <c r="C66" s="87">
        <v>3</v>
      </c>
      <c r="D66" s="87">
        <v>0</v>
      </c>
      <c r="E66" s="87">
        <v>0</v>
      </c>
      <c r="F66" s="87">
        <v>0</v>
      </c>
      <c r="G66" s="87">
        <v>0</v>
      </c>
      <c r="H66" s="82">
        <v>0</v>
      </c>
      <c r="I66" s="88">
        <v>4</v>
      </c>
      <c r="J66" s="89">
        <v>3</v>
      </c>
      <c r="K66" s="89">
        <v>0</v>
      </c>
      <c r="L66" s="89">
        <v>1291.0999999999999</v>
      </c>
      <c r="M66" s="89"/>
      <c r="N66" s="89"/>
      <c r="O66" s="82">
        <v>0</v>
      </c>
      <c r="P66" s="84"/>
    </row>
    <row r="67" spans="1:16" customFormat="1" ht="15.75" x14ac:dyDescent="0.3">
      <c r="A67" s="441" t="s">
        <v>81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3"/>
      <c r="P67" s="90"/>
    </row>
    <row r="68" spans="1:16" customFormat="1" ht="18.75" x14ac:dyDescent="0.3">
      <c r="A68" s="79" t="s">
        <v>74</v>
      </c>
      <c r="B68" s="80">
        <v>1</v>
      </c>
      <c r="C68" s="79">
        <v>1</v>
      </c>
      <c r="D68" s="81">
        <v>490.6</v>
      </c>
      <c r="E68" s="79">
        <v>490.6</v>
      </c>
      <c r="F68" s="81"/>
      <c r="G68" s="81"/>
      <c r="H68" s="82">
        <f>O68</f>
        <v>31400</v>
      </c>
      <c r="I68" s="80">
        <v>1</v>
      </c>
      <c r="J68" s="83">
        <v>1</v>
      </c>
      <c r="K68" s="83">
        <v>490.6</v>
      </c>
      <c r="L68" s="83">
        <v>490.6</v>
      </c>
      <c r="M68" s="83"/>
      <c r="N68" s="83"/>
      <c r="O68" s="82">
        <v>31400</v>
      </c>
      <c r="P68" s="84"/>
    </row>
    <row r="69" spans="1:16" customFormat="1" ht="56.25" x14ac:dyDescent="0.3">
      <c r="A69" s="79" t="s">
        <v>75</v>
      </c>
      <c r="B69" s="80">
        <v>1</v>
      </c>
      <c r="C69" s="79">
        <v>0.5</v>
      </c>
      <c r="D69" s="81">
        <v>345.2</v>
      </c>
      <c r="E69" s="79">
        <v>345.2</v>
      </c>
      <c r="F69" s="81"/>
      <c r="G69" s="81"/>
      <c r="H69" s="82">
        <f t="shared" ref="H69:H72" si="0">O69</f>
        <v>44188</v>
      </c>
      <c r="I69" s="80">
        <v>1</v>
      </c>
      <c r="J69" s="83">
        <v>0.5</v>
      </c>
      <c r="K69" s="83">
        <v>345.2</v>
      </c>
      <c r="L69" s="83">
        <v>345.2</v>
      </c>
      <c r="M69" s="83"/>
      <c r="N69" s="83"/>
      <c r="O69" s="82">
        <v>44188</v>
      </c>
      <c r="P69" s="84"/>
    </row>
    <row r="70" spans="1:16" customFormat="1" ht="56.25" x14ac:dyDescent="0.3">
      <c r="A70" s="79" t="s">
        <v>178</v>
      </c>
      <c r="B70" s="85">
        <v>0.5</v>
      </c>
      <c r="C70" s="284">
        <v>0.2</v>
      </c>
      <c r="D70" s="81">
        <v>95.2</v>
      </c>
      <c r="E70" s="79">
        <v>95.2</v>
      </c>
      <c r="F70" s="81"/>
      <c r="G70" s="81"/>
      <c r="H70" s="82">
        <f t="shared" si="0"/>
        <v>24373</v>
      </c>
      <c r="I70" s="85">
        <v>0.5</v>
      </c>
      <c r="J70" s="85">
        <v>0.2</v>
      </c>
      <c r="K70" s="83">
        <v>95.2</v>
      </c>
      <c r="L70" s="85">
        <v>95.2</v>
      </c>
      <c r="M70" s="83"/>
      <c r="N70" s="83"/>
      <c r="O70" s="82">
        <v>24373</v>
      </c>
      <c r="P70" s="84"/>
    </row>
    <row r="71" spans="1:16" customFormat="1" ht="18.75" x14ac:dyDescent="0.3">
      <c r="A71" s="79" t="s">
        <v>77</v>
      </c>
      <c r="B71" s="80">
        <v>1.5</v>
      </c>
      <c r="C71" s="79">
        <v>1.3</v>
      </c>
      <c r="D71" s="81">
        <v>360.1</v>
      </c>
      <c r="E71" s="79">
        <v>360.1</v>
      </c>
      <c r="F71" s="81"/>
      <c r="G71" s="81"/>
      <c r="H71" s="82">
        <f t="shared" si="0"/>
        <v>18438</v>
      </c>
      <c r="I71" s="80">
        <v>1.5</v>
      </c>
      <c r="J71" s="80">
        <v>1.3</v>
      </c>
      <c r="K71" s="83">
        <v>360.1</v>
      </c>
      <c r="L71" s="80">
        <v>360.1</v>
      </c>
      <c r="M71" s="83"/>
      <c r="N71" s="83">
        <v>8</v>
      </c>
      <c r="O71" s="82">
        <v>18438</v>
      </c>
      <c r="P71" s="84"/>
    </row>
    <row r="72" spans="1:16" customFormat="1" ht="18.75" x14ac:dyDescent="0.3">
      <c r="A72" s="87" t="s">
        <v>78</v>
      </c>
      <c r="B72" s="88">
        <v>4</v>
      </c>
      <c r="C72" s="87">
        <v>3</v>
      </c>
      <c r="D72" s="87">
        <v>1291.0999999999999</v>
      </c>
      <c r="E72" s="87">
        <v>1291.0999999999999</v>
      </c>
      <c r="F72" s="87">
        <v>0</v>
      </c>
      <c r="G72" s="87">
        <v>0</v>
      </c>
      <c r="H72" s="82">
        <f t="shared" si="0"/>
        <v>27545</v>
      </c>
      <c r="I72" s="88">
        <v>4</v>
      </c>
      <c r="J72" s="89">
        <v>3</v>
      </c>
      <c r="K72" s="89">
        <v>1291.0999999999999</v>
      </c>
      <c r="L72" s="89">
        <v>1291.0999999999999</v>
      </c>
      <c r="M72" s="89"/>
      <c r="N72" s="89"/>
      <c r="O72" s="82">
        <v>27545</v>
      </c>
      <c r="P72" s="84"/>
    </row>
    <row r="73" spans="1:16" customFormat="1" ht="15.75" x14ac:dyDescent="0.3">
      <c r="A73" s="441" t="s">
        <v>82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3"/>
      <c r="P73" s="90"/>
    </row>
    <row r="74" spans="1:16" customFormat="1" ht="18.75" x14ac:dyDescent="0.3">
      <c r="A74" s="79" t="s">
        <v>74</v>
      </c>
      <c r="B74" s="80">
        <v>1</v>
      </c>
      <c r="C74" s="80">
        <v>1</v>
      </c>
      <c r="D74" s="80">
        <v>490.6</v>
      </c>
      <c r="E74" s="80">
        <v>490.6</v>
      </c>
      <c r="F74" s="80">
        <v>0</v>
      </c>
      <c r="G74" s="80">
        <v>0</v>
      </c>
      <c r="H74" s="82">
        <v>31400</v>
      </c>
      <c r="I74" s="80">
        <v>1</v>
      </c>
      <c r="J74" s="83">
        <v>1</v>
      </c>
      <c r="K74" s="83">
        <v>490.6</v>
      </c>
      <c r="L74" s="83">
        <v>490.6</v>
      </c>
      <c r="M74" s="83">
        <v>0</v>
      </c>
      <c r="N74" s="83">
        <v>0</v>
      </c>
      <c r="O74" s="82">
        <v>31400</v>
      </c>
      <c r="P74" s="84"/>
    </row>
    <row r="75" spans="1:16" customFormat="1" ht="56.25" x14ac:dyDescent="0.3">
      <c r="A75" s="79" t="s">
        <v>75</v>
      </c>
      <c r="B75" s="80">
        <v>2</v>
      </c>
      <c r="C75" s="80">
        <v>0.5</v>
      </c>
      <c r="D75" s="80">
        <v>345.2</v>
      </c>
      <c r="E75" s="80">
        <v>345.2</v>
      </c>
      <c r="F75" s="80">
        <v>0</v>
      </c>
      <c r="G75" s="80">
        <v>0</v>
      </c>
      <c r="H75" s="82">
        <v>44188</v>
      </c>
      <c r="I75" s="80">
        <v>2</v>
      </c>
      <c r="J75" s="83">
        <v>0.5</v>
      </c>
      <c r="K75" s="83">
        <v>345.2</v>
      </c>
      <c r="L75" s="83">
        <v>345.2</v>
      </c>
      <c r="M75" s="83">
        <v>0</v>
      </c>
      <c r="N75" s="83">
        <v>0</v>
      </c>
      <c r="O75" s="82">
        <v>44188</v>
      </c>
      <c r="P75" s="84"/>
    </row>
    <row r="76" spans="1:16" customFormat="1" ht="56.25" x14ac:dyDescent="0.3">
      <c r="A76" s="79" t="s">
        <v>178</v>
      </c>
      <c r="B76" s="80">
        <v>0.5</v>
      </c>
      <c r="C76" s="80">
        <v>0.3</v>
      </c>
      <c r="D76" s="80">
        <v>95.2</v>
      </c>
      <c r="E76" s="80">
        <v>95.2</v>
      </c>
      <c r="F76" s="80">
        <v>0</v>
      </c>
      <c r="G76" s="80">
        <v>0</v>
      </c>
      <c r="H76" s="82">
        <v>20311</v>
      </c>
      <c r="I76" s="80">
        <v>0.5</v>
      </c>
      <c r="J76" s="83">
        <v>0.3</v>
      </c>
      <c r="K76" s="83">
        <v>95.2</v>
      </c>
      <c r="L76" s="83">
        <v>95.2</v>
      </c>
      <c r="M76" s="83">
        <v>0</v>
      </c>
      <c r="N76" s="83">
        <v>0</v>
      </c>
      <c r="O76" s="82">
        <v>20311</v>
      </c>
      <c r="P76" s="84"/>
    </row>
    <row r="77" spans="1:16" customFormat="1" ht="18.75" x14ac:dyDescent="0.3">
      <c r="A77" s="79" t="s">
        <v>77</v>
      </c>
      <c r="B77" s="80">
        <v>4.5</v>
      </c>
      <c r="C77" s="80">
        <v>4.3</v>
      </c>
      <c r="D77" s="80">
        <v>360.1</v>
      </c>
      <c r="E77" s="80">
        <v>360.1</v>
      </c>
      <c r="F77" s="80">
        <v>0</v>
      </c>
      <c r="G77" s="80">
        <v>0</v>
      </c>
      <c r="H77" s="82">
        <v>5360</v>
      </c>
      <c r="I77" s="80">
        <v>4.5</v>
      </c>
      <c r="J77" s="83">
        <v>4.3</v>
      </c>
      <c r="K77" s="83">
        <v>360.1</v>
      </c>
      <c r="L77" s="83">
        <v>360.1</v>
      </c>
      <c r="M77" s="83">
        <v>0</v>
      </c>
      <c r="N77" s="83">
        <v>8</v>
      </c>
      <c r="O77" s="82">
        <v>5360</v>
      </c>
      <c r="P77" s="84"/>
    </row>
    <row r="78" spans="1:16" customFormat="1" ht="18.75" x14ac:dyDescent="0.3">
      <c r="A78" s="87" t="s">
        <v>78</v>
      </c>
      <c r="B78" s="88">
        <v>8</v>
      </c>
      <c r="C78" s="87">
        <v>6.1</v>
      </c>
      <c r="D78" s="87">
        <v>1291.0999999999999</v>
      </c>
      <c r="E78" s="87">
        <v>1291.0999999999999</v>
      </c>
      <c r="F78" s="87">
        <v>0</v>
      </c>
      <c r="G78" s="87">
        <v>0</v>
      </c>
      <c r="H78" s="82">
        <v>13547</v>
      </c>
      <c r="I78" s="88">
        <v>8</v>
      </c>
      <c r="J78" s="89">
        <v>6.1</v>
      </c>
      <c r="K78" s="89">
        <v>1291.0999999999999</v>
      </c>
      <c r="L78" s="89">
        <v>1291.0999999999999</v>
      </c>
      <c r="M78" s="89">
        <v>0</v>
      </c>
      <c r="N78" s="89">
        <v>8</v>
      </c>
      <c r="O78" s="82">
        <v>13547</v>
      </c>
      <c r="P78" s="84"/>
    </row>
    <row r="80" spans="1:16" x14ac:dyDescent="0.2">
      <c r="A80" s="1" t="s">
        <v>173</v>
      </c>
      <c r="D80" s="1" t="s">
        <v>57</v>
      </c>
    </row>
  </sheetData>
  <mergeCells count="66">
    <mergeCell ref="A73:O73"/>
    <mergeCell ref="L46:N46"/>
    <mergeCell ref="A49:O49"/>
    <mergeCell ref="A55:O55"/>
    <mergeCell ref="A61:O61"/>
    <mergeCell ref="A67:O67"/>
    <mergeCell ref="A41:O41"/>
    <mergeCell ref="A42:O42"/>
    <mergeCell ref="A44:A47"/>
    <mergeCell ref="B44:H44"/>
    <mergeCell ref="I44:O44"/>
    <mergeCell ref="B45:B47"/>
    <mergeCell ref="C45:C47"/>
    <mergeCell ref="D45:G45"/>
    <mergeCell ref="H45:H47"/>
    <mergeCell ref="I45:I47"/>
    <mergeCell ref="J45:J47"/>
    <mergeCell ref="K45:N45"/>
    <mergeCell ref="O45:O47"/>
    <mergeCell ref="D46:D47"/>
    <mergeCell ref="E46:G46"/>
    <mergeCell ref="K46:K47"/>
    <mergeCell ref="A32:G32"/>
    <mergeCell ref="A33:A34"/>
    <mergeCell ref="B33:B34"/>
    <mergeCell ref="C33:C34"/>
    <mergeCell ref="D33:D34"/>
    <mergeCell ref="E33:E34"/>
    <mergeCell ref="F33:F34"/>
    <mergeCell ref="G33:G34"/>
    <mergeCell ref="H27:H28"/>
    <mergeCell ref="I27:I28"/>
    <mergeCell ref="J27:J28"/>
    <mergeCell ref="A29:B29"/>
    <mergeCell ref="E31:G31"/>
    <mergeCell ref="L22:O22"/>
    <mergeCell ref="A23:O23"/>
    <mergeCell ref="A24:O24"/>
    <mergeCell ref="A26:A28"/>
    <mergeCell ref="B26:B28"/>
    <mergeCell ref="C26:F26"/>
    <mergeCell ref="G26:J26"/>
    <mergeCell ref="K26:L27"/>
    <mergeCell ref="M26:M28"/>
    <mergeCell ref="N26:N28"/>
    <mergeCell ref="O26:O28"/>
    <mergeCell ref="C27:C28"/>
    <mergeCell ref="D27:D28"/>
    <mergeCell ref="E27:E28"/>
    <mergeCell ref="F27:F28"/>
    <mergeCell ref="G27:G28"/>
    <mergeCell ref="A8:M8"/>
    <mergeCell ref="B9:G9"/>
    <mergeCell ref="H9:M9"/>
    <mergeCell ref="A16:I16"/>
    <mergeCell ref="B18:E18"/>
    <mergeCell ref="F18:I18"/>
    <mergeCell ref="A2:K2"/>
    <mergeCell ref="B3:B4"/>
    <mergeCell ref="C3:C4"/>
    <mergeCell ref="D3:D4"/>
    <mergeCell ref="E3:E4"/>
    <mergeCell ref="F3:F4"/>
    <mergeCell ref="G3:G4"/>
    <mergeCell ref="H3:J3"/>
    <mergeCell ref="K3:K4"/>
  </mergeCells>
  <pageMargins left="0.31496062992125984" right="0.11811023622047245" top="0.19685039370078741" bottom="0.15748031496062992" header="0.31496062992125984" footer="0.31496062992125984"/>
  <pageSetup paperSize="9" scale="38" orientation="portrait" r:id="rId1"/>
  <rowBreaks count="1" manualBreakCount="1">
    <brk id="40" max="14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"/>
  <sheetViews>
    <sheetView view="pageBreakPreview" zoomScale="60" zoomScaleNormal="100" workbookViewId="0">
      <selection activeCell="J8" sqref="J8:J21"/>
    </sheetView>
  </sheetViews>
  <sheetFormatPr defaultColWidth="8.85546875" defaultRowHeight="15" x14ac:dyDescent="0.25"/>
  <cols>
    <col min="1" max="1" width="46.28515625" style="134" customWidth="1"/>
    <col min="2" max="2" width="14" style="134" customWidth="1"/>
    <col min="3" max="3" width="14.85546875" style="134" customWidth="1"/>
    <col min="4" max="4" width="15.140625" style="134" customWidth="1"/>
    <col min="5" max="5" width="16.140625" style="134" customWidth="1"/>
    <col min="6" max="6" width="14.42578125" style="134" customWidth="1"/>
    <col min="7" max="7" width="14.140625" style="134" customWidth="1"/>
    <col min="8" max="8" width="13.5703125" style="134" customWidth="1"/>
    <col min="9" max="9" width="20.7109375" style="134" customWidth="1"/>
    <col min="10" max="16384" width="8.85546875" style="134"/>
  </cols>
  <sheetData>
    <row r="1" spans="1:11" s="42" customFormat="1" x14ac:dyDescent="0.25">
      <c r="I1" s="42" t="s">
        <v>27</v>
      </c>
    </row>
    <row r="2" spans="1:11" s="42" customFormat="1" x14ac:dyDescent="0.25">
      <c r="A2" s="355" t="s">
        <v>83</v>
      </c>
      <c r="B2" s="355"/>
      <c r="C2" s="356"/>
      <c r="D2" s="356"/>
      <c r="E2" s="356"/>
      <c r="F2" s="356"/>
      <c r="G2" s="356"/>
      <c r="H2" s="356"/>
      <c r="I2" s="356"/>
    </row>
    <row r="3" spans="1:11" s="42" customFormat="1" x14ac:dyDescent="0.25">
      <c r="A3" s="127"/>
    </row>
    <row r="4" spans="1:11" s="42" customFormat="1" ht="36" customHeight="1" x14ac:dyDescent="0.25">
      <c r="A4" s="357" t="s">
        <v>235</v>
      </c>
      <c r="B4" s="356"/>
      <c r="C4" s="356"/>
      <c r="D4" s="356"/>
      <c r="E4" s="356"/>
      <c r="F4" s="356"/>
      <c r="G4" s="356"/>
      <c r="H4" s="356"/>
      <c r="I4" s="356"/>
    </row>
    <row r="5" spans="1:11" s="42" customFormat="1" x14ac:dyDescent="0.25">
      <c r="A5" s="43"/>
    </row>
    <row r="6" spans="1:11" s="129" customFormat="1" ht="86.25" customHeight="1" x14ac:dyDescent="0.25">
      <c r="A6" s="128"/>
      <c r="B6" s="358" t="s">
        <v>28</v>
      </c>
      <c r="C6" s="359"/>
      <c r="D6" s="359"/>
      <c r="E6" s="360"/>
      <c r="F6" s="358" t="s">
        <v>29</v>
      </c>
      <c r="G6" s="359"/>
      <c r="H6" s="359"/>
      <c r="I6" s="360"/>
    </row>
    <row r="7" spans="1:11" s="42" customFormat="1" ht="60" x14ac:dyDescent="0.25">
      <c r="A7" s="45"/>
      <c r="B7" s="44" t="s">
        <v>213</v>
      </c>
      <c r="C7" s="44" t="s">
        <v>216</v>
      </c>
      <c r="D7" s="44" t="s">
        <v>221</v>
      </c>
      <c r="E7" s="44" t="s">
        <v>30</v>
      </c>
      <c r="F7" s="44" t="s">
        <v>213</v>
      </c>
      <c r="G7" s="44" t="s">
        <v>216</v>
      </c>
      <c r="H7" s="44" t="s">
        <v>215</v>
      </c>
      <c r="I7" s="44" t="s">
        <v>30</v>
      </c>
    </row>
    <row r="8" spans="1:11" s="42" customFormat="1" x14ac:dyDescent="0.25">
      <c r="A8" s="304" t="s">
        <v>93</v>
      </c>
      <c r="B8" s="130">
        <f>'СОШ 1'!B20</f>
        <v>0</v>
      </c>
      <c r="C8" s="130">
        <f>'СОШ 1'!C20</f>
        <v>0</v>
      </c>
      <c r="D8" s="130">
        <f>'СОШ 1'!D20</f>
        <v>116</v>
      </c>
      <c r="E8" s="130">
        <f>'СОШ 1'!E20</f>
        <v>116</v>
      </c>
      <c r="F8" s="130">
        <f>'СОШ 1'!F20</f>
        <v>0</v>
      </c>
      <c r="G8" s="130">
        <f>'СОШ 1'!G20</f>
        <v>0</v>
      </c>
      <c r="H8" s="130">
        <f>'СОШ 1'!H20</f>
        <v>18</v>
      </c>
      <c r="I8" s="130">
        <f>'СОШ 1'!I20</f>
        <v>18</v>
      </c>
      <c r="J8" s="333"/>
      <c r="K8" s="131"/>
    </row>
    <row r="9" spans="1:11" s="42" customFormat="1" ht="30" x14ac:dyDescent="0.25">
      <c r="A9" s="305" t="s">
        <v>184</v>
      </c>
      <c r="B9" s="130">
        <f>'СОШ 2'!B20</f>
        <v>0</v>
      </c>
      <c r="C9" s="130">
        <f>'СОШ 2'!C20</f>
        <v>38</v>
      </c>
      <c r="D9" s="130">
        <f>'СОШ 2'!D20</f>
        <v>67</v>
      </c>
      <c r="E9" s="130">
        <f>'СОШ 2'!E20</f>
        <v>105</v>
      </c>
      <c r="F9" s="130">
        <f>'СОШ 2'!F20</f>
        <v>0</v>
      </c>
      <c r="G9" s="130">
        <f>'СОШ 2'!G20</f>
        <v>1</v>
      </c>
      <c r="H9" s="130">
        <f>'СОШ 2'!H20</f>
        <v>2</v>
      </c>
      <c r="I9" s="130">
        <f>'СОШ 2'!I20</f>
        <v>3</v>
      </c>
      <c r="J9" s="333"/>
      <c r="K9" s="131"/>
    </row>
    <row r="10" spans="1:11" s="42" customFormat="1" x14ac:dyDescent="0.25">
      <c r="A10" s="304" t="s">
        <v>94</v>
      </c>
      <c r="B10" s="130">
        <f>Ден!B20</f>
        <v>3</v>
      </c>
      <c r="C10" s="130">
        <f>Ден!C20</f>
        <v>1</v>
      </c>
      <c r="D10" s="130">
        <f>Ден!D20</f>
        <v>25</v>
      </c>
      <c r="E10" s="130">
        <f>Ден!E20</f>
        <v>29</v>
      </c>
      <c r="F10" s="130">
        <f>Ден!F20</f>
        <v>3</v>
      </c>
      <c r="G10" s="130">
        <f>Ден!G20</f>
        <v>0</v>
      </c>
      <c r="H10" s="130">
        <f>Ден!H20</f>
        <v>0</v>
      </c>
      <c r="I10" s="130">
        <f>Ден!I20</f>
        <v>3</v>
      </c>
      <c r="J10" s="333"/>
      <c r="K10" s="131"/>
    </row>
    <row r="11" spans="1:11" s="42" customFormat="1" ht="30" x14ac:dyDescent="0.25">
      <c r="A11" s="305" t="s">
        <v>185</v>
      </c>
      <c r="B11" s="130">
        <f>Ст.Шен!B20</f>
        <v>3</v>
      </c>
      <c r="C11" s="130">
        <f>Ст.Шен!C20</f>
        <v>0</v>
      </c>
      <c r="D11" s="130">
        <f>Ст.Шен!D20</f>
        <v>17</v>
      </c>
      <c r="E11" s="130">
        <f>Ст.Шен!E20</f>
        <v>20</v>
      </c>
      <c r="F11" s="130">
        <f>Ст.Шен!F20</f>
        <v>3</v>
      </c>
      <c r="G11" s="130">
        <f>Ст.Шен!G20</f>
        <v>0</v>
      </c>
      <c r="H11" s="130">
        <f>Ст.Шен!H20</f>
        <v>0</v>
      </c>
      <c r="I11" s="130">
        <f>Ст.Шен!I20</f>
        <v>3</v>
      </c>
      <c r="J11" s="333"/>
      <c r="K11" s="131"/>
    </row>
    <row r="12" spans="1:11" s="42" customFormat="1" x14ac:dyDescent="0.25">
      <c r="A12" s="304" t="s">
        <v>95</v>
      </c>
      <c r="B12" s="130">
        <f>Чет!B20</f>
        <v>4</v>
      </c>
      <c r="C12" s="130">
        <f>Чет!C20</f>
        <v>1</v>
      </c>
      <c r="D12" s="130">
        <f>Чет!D20</f>
        <v>20</v>
      </c>
      <c r="E12" s="130">
        <f>Чет!E20</f>
        <v>25</v>
      </c>
      <c r="F12" s="130">
        <f>Чет!F20</f>
        <v>4</v>
      </c>
      <c r="G12" s="130">
        <f>Чет!G20</f>
        <v>0</v>
      </c>
      <c r="H12" s="130">
        <f>Чет!H20</f>
        <v>0</v>
      </c>
      <c r="I12" s="130">
        <f>Чет!I20</f>
        <v>4</v>
      </c>
      <c r="J12" s="333"/>
      <c r="K12" s="131"/>
    </row>
    <row r="13" spans="1:11" s="42" customFormat="1" x14ac:dyDescent="0.25">
      <c r="A13" s="304" t="s">
        <v>96</v>
      </c>
      <c r="B13" s="130">
        <f>Акс!B20</f>
        <v>4</v>
      </c>
      <c r="C13" s="130">
        <f>Акс!C20</f>
        <v>0</v>
      </c>
      <c r="D13" s="130">
        <f>Акс!D20</f>
        <v>10</v>
      </c>
      <c r="E13" s="130">
        <f>Акс!E20</f>
        <v>14</v>
      </c>
      <c r="F13" s="130">
        <f>Акс!F20</f>
        <v>4</v>
      </c>
      <c r="G13" s="130">
        <f>Акс!G20</f>
        <v>0</v>
      </c>
      <c r="H13" s="130">
        <f>Акс!H20</f>
        <v>0</v>
      </c>
      <c r="I13" s="130">
        <f>Акс!I20</f>
        <v>4</v>
      </c>
      <c r="J13" s="333"/>
      <c r="K13" s="131"/>
    </row>
    <row r="14" spans="1:11" s="42" customFormat="1" x14ac:dyDescent="0.25">
      <c r="A14" s="304" t="s">
        <v>97</v>
      </c>
      <c r="B14" s="130">
        <f>Арт!B20</f>
        <v>0</v>
      </c>
      <c r="C14" s="130">
        <f>Арт!C20</f>
        <v>3</v>
      </c>
      <c r="D14" s="130">
        <f>Арт!D20</f>
        <v>16</v>
      </c>
      <c r="E14" s="130">
        <f>Арт!E20</f>
        <v>19</v>
      </c>
      <c r="F14" s="130">
        <f>Арт!F20</f>
        <v>0</v>
      </c>
      <c r="G14" s="130">
        <f>Арт!G20</f>
        <v>0</v>
      </c>
      <c r="H14" s="130">
        <f>Арт!H20</f>
        <v>0</v>
      </c>
      <c r="I14" s="130">
        <f>Арт!I20</f>
        <v>0</v>
      </c>
      <c r="J14" s="333"/>
      <c r="K14" s="131"/>
    </row>
    <row r="15" spans="1:11" s="42" customFormat="1" x14ac:dyDescent="0.25">
      <c r="A15" s="304" t="s">
        <v>98</v>
      </c>
      <c r="B15" s="130">
        <f>Баг!B20</f>
        <v>0</v>
      </c>
      <c r="C15" s="130">
        <f>Баг!C20</f>
        <v>3</v>
      </c>
      <c r="D15" s="130">
        <f>Баг!D20</f>
        <v>13</v>
      </c>
      <c r="E15" s="130">
        <f>Баг!E20</f>
        <v>16</v>
      </c>
      <c r="F15" s="130">
        <f>Баг!F20</f>
        <v>0</v>
      </c>
      <c r="G15" s="130">
        <f>Баг!G20</f>
        <v>3</v>
      </c>
      <c r="H15" s="130">
        <f>Баг!H20</f>
        <v>0</v>
      </c>
      <c r="I15" s="130">
        <f>Баг!I20</f>
        <v>3</v>
      </c>
      <c r="J15" s="333"/>
      <c r="K15" s="131"/>
    </row>
    <row r="16" spans="1:11" s="42" customFormat="1" x14ac:dyDescent="0.25">
      <c r="A16" s="304" t="s">
        <v>99</v>
      </c>
      <c r="B16" s="130">
        <f>Бал!B20</f>
        <v>0</v>
      </c>
      <c r="C16" s="130">
        <f>Бал!C20</f>
        <v>0</v>
      </c>
      <c r="D16" s="130">
        <f>Бал!D20</f>
        <v>19</v>
      </c>
      <c r="E16" s="130">
        <f>Бал!E20</f>
        <v>19</v>
      </c>
      <c r="F16" s="130">
        <f>Бал!F20</f>
        <v>0</v>
      </c>
      <c r="G16" s="130">
        <f>Бал!G20</f>
        <v>0</v>
      </c>
      <c r="H16" s="130">
        <f>Бал!H20</f>
        <v>1</v>
      </c>
      <c r="I16" s="130">
        <f>Бал!I20</f>
        <v>1</v>
      </c>
      <c r="J16" s="333"/>
      <c r="K16" s="131"/>
    </row>
    <row r="17" spans="1:11" s="42" customFormat="1" ht="30" x14ac:dyDescent="0.25">
      <c r="A17" s="305" t="s">
        <v>186</v>
      </c>
      <c r="B17" s="130">
        <f>Кам!B20</f>
        <v>0</v>
      </c>
      <c r="C17" s="130">
        <f>Кам!C20</f>
        <v>8</v>
      </c>
      <c r="D17" s="130">
        <f>Кам!D20</f>
        <v>17</v>
      </c>
      <c r="E17" s="130">
        <f>Кам!E20</f>
        <v>25</v>
      </c>
      <c r="F17" s="130">
        <f>Кам!F20</f>
        <v>0</v>
      </c>
      <c r="G17" s="130">
        <f>Кам!G20</f>
        <v>0</v>
      </c>
      <c r="H17" s="130">
        <f>Кам!H20</f>
        <v>0</v>
      </c>
      <c r="I17" s="130">
        <f>Кам!I20</f>
        <v>0</v>
      </c>
      <c r="J17" s="333"/>
      <c r="K17" s="131"/>
    </row>
    <row r="18" spans="1:11" s="42" customFormat="1" x14ac:dyDescent="0.25">
      <c r="A18" s="304" t="s">
        <v>100</v>
      </c>
      <c r="B18" s="130">
        <f>Ром!B20</f>
        <v>0</v>
      </c>
      <c r="C18" s="130">
        <f>Ром!C20</f>
        <v>4</v>
      </c>
      <c r="D18" s="130">
        <f>Ром!D20</f>
        <v>17</v>
      </c>
      <c r="E18" s="130">
        <f>Ром!E20</f>
        <v>21</v>
      </c>
      <c r="F18" s="130">
        <f>Ром!F20</f>
        <v>0</v>
      </c>
      <c r="G18" s="130">
        <f>Ром!G20</f>
        <v>1</v>
      </c>
      <c r="H18" s="130">
        <f>Ром!H20</f>
        <v>0</v>
      </c>
      <c r="I18" s="130">
        <f>Ром!I20</f>
        <v>1</v>
      </c>
      <c r="J18" s="333"/>
      <c r="K18" s="131"/>
    </row>
    <row r="19" spans="1:11" s="42" customFormat="1" x14ac:dyDescent="0.25">
      <c r="A19" s="304" t="s">
        <v>101</v>
      </c>
      <c r="B19" s="130">
        <f>Сал!B20</f>
        <v>0</v>
      </c>
      <c r="C19" s="130">
        <f>Сал!C20</f>
        <v>12</v>
      </c>
      <c r="D19" s="130">
        <f>Сал!D20</f>
        <v>20</v>
      </c>
      <c r="E19" s="130">
        <f>Сал!E20</f>
        <v>32</v>
      </c>
      <c r="F19" s="130">
        <f>Сал!F20</f>
        <v>0</v>
      </c>
      <c r="G19" s="130">
        <f>Сал!G20</f>
        <v>5</v>
      </c>
      <c r="H19" s="130">
        <f>Сал!H20</f>
        <v>0</v>
      </c>
      <c r="I19" s="130">
        <f>Сал!I20</f>
        <v>5</v>
      </c>
      <c r="J19" s="333"/>
      <c r="K19" s="131"/>
    </row>
    <row r="20" spans="1:11" s="42" customFormat="1" ht="45" x14ac:dyDescent="0.25">
      <c r="A20" s="303" t="s">
        <v>231</v>
      </c>
      <c r="B20" s="130">
        <f>Ст.Сурк!B20</f>
        <v>1</v>
      </c>
      <c r="C20" s="130">
        <f>Ст.Сурк!C20</f>
        <v>2</v>
      </c>
      <c r="D20" s="130">
        <f>Ст.Сурк!D20</f>
        <v>6</v>
      </c>
      <c r="E20" s="130">
        <f>Ст.Сурк!E20</f>
        <v>9</v>
      </c>
      <c r="F20" s="130">
        <f>Ст.Сурк!F20</f>
        <v>1</v>
      </c>
      <c r="G20" s="130">
        <f>Ст.Сурк!G20</f>
        <v>0</v>
      </c>
      <c r="H20" s="130">
        <f>Ст.Сурк!H20</f>
        <v>0</v>
      </c>
      <c r="I20" s="130">
        <f>Ст.Сурк!I20</f>
        <v>1</v>
      </c>
      <c r="J20" s="333"/>
      <c r="K20" s="131"/>
    </row>
    <row r="21" spans="1:11" s="42" customFormat="1" x14ac:dyDescent="0.25">
      <c r="A21" s="45" t="s">
        <v>122</v>
      </c>
      <c r="B21" s="130">
        <f>ППЦ!B20</f>
        <v>2</v>
      </c>
      <c r="C21" s="130">
        <f>ППЦ!C20</f>
        <v>0</v>
      </c>
      <c r="D21" s="130">
        <f>ППЦ!D20</f>
        <v>5</v>
      </c>
      <c r="E21" s="130">
        <f>ППЦ!E20</f>
        <v>7</v>
      </c>
      <c r="F21" s="130">
        <f>ППЦ!F20</f>
        <v>2</v>
      </c>
      <c r="G21" s="130">
        <f>ППЦ!G20</f>
        <v>0</v>
      </c>
      <c r="H21" s="130">
        <f>ППЦ!H20</f>
        <v>0</v>
      </c>
      <c r="I21" s="130">
        <f>ППЦ!I20</f>
        <v>2</v>
      </c>
      <c r="J21" s="333"/>
      <c r="K21" s="131"/>
    </row>
    <row r="22" spans="1:11" s="42" customFormat="1" x14ac:dyDescent="0.25">
      <c r="A22" s="132" t="s">
        <v>123</v>
      </c>
      <c r="B22" s="133">
        <f t="shared" ref="B22:I22" si="0">SUM(B8:B21)</f>
        <v>17</v>
      </c>
      <c r="C22" s="133">
        <f t="shared" si="0"/>
        <v>72</v>
      </c>
      <c r="D22" s="133">
        <f t="shared" si="0"/>
        <v>368</v>
      </c>
      <c r="E22" s="133">
        <f t="shared" si="0"/>
        <v>457</v>
      </c>
      <c r="F22" s="133">
        <f t="shared" si="0"/>
        <v>17</v>
      </c>
      <c r="G22" s="133">
        <f t="shared" si="0"/>
        <v>10</v>
      </c>
      <c r="H22" s="133">
        <f t="shared" si="0"/>
        <v>21</v>
      </c>
      <c r="I22" s="133">
        <f t="shared" si="0"/>
        <v>48</v>
      </c>
    </row>
    <row r="23" spans="1:11" s="42" customFormat="1" x14ac:dyDescent="0.25"/>
    <row r="24" spans="1:11" s="42" customFormat="1" x14ac:dyDescent="0.25">
      <c r="A24" s="42" t="s">
        <v>124</v>
      </c>
    </row>
    <row r="28" spans="1:11" s="42" customFormat="1" x14ac:dyDescent="0.25">
      <c r="A28" s="135" t="s">
        <v>108</v>
      </c>
    </row>
  </sheetData>
  <mergeCells count="4">
    <mergeCell ref="A2:I2"/>
    <mergeCell ref="A4:I4"/>
    <mergeCell ref="B6:E6"/>
    <mergeCell ref="F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36"/>
  <sheetViews>
    <sheetView view="pageBreakPreview" topLeftCell="A22" zoomScale="60" zoomScaleNormal="100" workbookViewId="0">
      <selection activeCell="I17" sqref="I17"/>
    </sheetView>
  </sheetViews>
  <sheetFormatPr defaultRowHeight="15" x14ac:dyDescent="0.25"/>
  <cols>
    <col min="1" max="1" width="5.28515625" style="51" customWidth="1"/>
    <col min="2" max="2" width="60" style="51" customWidth="1"/>
    <col min="3" max="3" width="12.28515625" style="51" customWidth="1"/>
    <col min="4" max="4" width="14" style="51" customWidth="1"/>
    <col min="5" max="5" width="12.5703125" style="51" customWidth="1"/>
    <col min="6" max="6" width="12.85546875" style="51" customWidth="1"/>
    <col min="7" max="7" width="12.42578125" style="51" customWidth="1"/>
    <col min="8" max="8" width="11" style="51" customWidth="1"/>
    <col min="9" max="9" width="12.5703125" style="51" customWidth="1"/>
    <col min="10" max="10" width="13.28515625" style="51" customWidth="1"/>
    <col min="11" max="12" width="10.42578125" style="51" customWidth="1"/>
    <col min="13" max="13" width="35.140625" style="51" customWidth="1"/>
    <col min="14" max="14" width="24.7109375" style="51" customWidth="1"/>
    <col min="15" max="15" width="21.140625" style="51" customWidth="1"/>
    <col min="16" max="18" width="9.140625" style="51"/>
    <col min="19" max="19" width="11.28515625" style="51" customWidth="1"/>
    <col min="20" max="256" width="9.140625" style="51"/>
    <col min="257" max="257" width="5.28515625" style="51" customWidth="1"/>
    <col min="258" max="258" width="60" style="51" customWidth="1"/>
    <col min="259" max="259" width="12.28515625" style="51" customWidth="1"/>
    <col min="260" max="260" width="14" style="51" customWidth="1"/>
    <col min="261" max="261" width="12.5703125" style="51" customWidth="1"/>
    <col min="262" max="262" width="12.85546875" style="51" customWidth="1"/>
    <col min="263" max="263" width="12.42578125" style="51" customWidth="1"/>
    <col min="264" max="264" width="11" style="51" customWidth="1"/>
    <col min="265" max="265" width="12.5703125" style="51" customWidth="1"/>
    <col min="266" max="266" width="13.28515625" style="51" customWidth="1"/>
    <col min="267" max="268" width="10.42578125" style="51" customWidth="1"/>
    <col min="269" max="269" width="35.28515625" style="51" customWidth="1"/>
    <col min="270" max="270" width="24.7109375" style="51" customWidth="1"/>
    <col min="271" max="271" width="16.5703125" style="51" customWidth="1"/>
    <col min="272" max="274" width="9.140625" style="51"/>
    <col min="275" max="275" width="11.28515625" style="51" customWidth="1"/>
    <col min="276" max="512" width="9.140625" style="51"/>
    <col min="513" max="513" width="5.28515625" style="51" customWidth="1"/>
    <col min="514" max="514" width="60" style="51" customWidth="1"/>
    <col min="515" max="515" width="12.28515625" style="51" customWidth="1"/>
    <col min="516" max="516" width="14" style="51" customWidth="1"/>
    <col min="517" max="517" width="12.5703125" style="51" customWidth="1"/>
    <col min="518" max="518" width="12.85546875" style="51" customWidth="1"/>
    <col min="519" max="519" width="12.42578125" style="51" customWidth="1"/>
    <col min="520" max="520" width="11" style="51" customWidth="1"/>
    <col min="521" max="521" width="12.5703125" style="51" customWidth="1"/>
    <col min="522" max="522" width="13.28515625" style="51" customWidth="1"/>
    <col min="523" max="524" width="10.42578125" style="51" customWidth="1"/>
    <col min="525" max="525" width="35.28515625" style="51" customWidth="1"/>
    <col min="526" max="526" width="24.7109375" style="51" customWidth="1"/>
    <col min="527" max="527" width="16.5703125" style="51" customWidth="1"/>
    <col min="528" max="530" width="9.140625" style="51"/>
    <col min="531" max="531" width="11.28515625" style="51" customWidth="1"/>
    <col min="532" max="768" width="9.140625" style="51"/>
    <col min="769" max="769" width="5.28515625" style="51" customWidth="1"/>
    <col min="770" max="770" width="60" style="51" customWidth="1"/>
    <col min="771" max="771" width="12.28515625" style="51" customWidth="1"/>
    <col min="772" max="772" width="14" style="51" customWidth="1"/>
    <col min="773" max="773" width="12.5703125" style="51" customWidth="1"/>
    <col min="774" max="774" width="12.85546875" style="51" customWidth="1"/>
    <col min="775" max="775" width="12.42578125" style="51" customWidth="1"/>
    <col min="776" max="776" width="11" style="51" customWidth="1"/>
    <col min="777" max="777" width="12.5703125" style="51" customWidth="1"/>
    <col min="778" max="778" width="13.28515625" style="51" customWidth="1"/>
    <col min="779" max="780" width="10.42578125" style="51" customWidth="1"/>
    <col min="781" max="781" width="35.28515625" style="51" customWidth="1"/>
    <col min="782" max="782" width="24.7109375" style="51" customWidth="1"/>
    <col min="783" max="783" width="16.5703125" style="51" customWidth="1"/>
    <col min="784" max="786" width="9.140625" style="51"/>
    <col min="787" max="787" width="11.28515625" style="51" customWidth="1"/>
    <col min="788" max="1024" width="9.140625" style="51"/>
    <col min="1025" max="1025" width="5.28515625" style="51" customWidth="1"/>
    <col min="1026" max="1026" width="60" style="51" customWidth="1"/>
    <col min="1027" max="1027" width="12.28515625" style="51" customWidth="1"/>
    <col min="1028" max="1028" width="14" style="51" customWidth="1"/>
    <col min="1029" max="1029" width="12.5703125" style="51" customWidth="1"/>
    <col min="1030" max="1030" width="12.85546875" style="51" customWidth="1"/>
    <col min="1031" max="1031" width="12.42578125" style="51" customWidth="1"/>
    <col min="1032" max="1032" width="11" style="51" customWidth="1"/>
    <col min="1033" max="1033" width="12.5703125" style="51" customWidth="1"/>
    <col min="1034" max="1034" width="13.28515625" style="51" customWidth="1"/>
    <col min="1035" max="1036" width="10.42578125" style="51" customWidth="1"/>
    <col min="1037" max="1037" width="35.28515625" style="51" customWidth="1"/>
    <col min="1038" max="1038" width="24.7109375" style="51" customWidth="1"/>
    <col min="1039" max="1039" width="16.5703125" style="51" customWidth="1"/>
    <col min="1040" max="1042" width="9.140625" style="51"/>
    <col min="1043" max="1043" width="11.28515625" style="51" customWidth="1"/>
    <col min="1044" max="1280" width="9.140625" style="51"/>
    <col min="1281" max="1281" width="5.28515625" style="51" customWidth="1"/>
    <col min="1282" max="1282" width="60" style="51" customWidth="1"/>
    <col min="1283" max="1283" width="12.28515625" style="51" customWidth="1"/>
    <col min="1284" max="1284" width="14" style="51" customWidth="1"/>
    <col min="1285" max="1285" width="12.5703125" style="51" customWidth="1"/>
    <col min="1286" max="1286" width="12.85546875" style="51" customWidth="1"/>
    <col min="1287" max="1287" width="12.42578125" style="51" customWidth="1"/>
    <col min="1288" max="1288" width="11" style="51" customWidth="1"/>
    <col min="1289" max="1289" width="12.5703125" style="51" customWidth="1"/>
    <col min="1290" max="1290" width="13.28515625" style="51" customWidth="1"/>
    <col min="1291" max="1292" width="10.42578125" style="51" customWidth="1"/>
    <col min="1293" max="1293" width="35.28515625" style="51" customWidth="1"/>
    <col min="1294" max="1294" width="24.7109375" style="51" customWidth="1"/>
    <col min="1295" max="1295" width="16.5703125" style="51" customWidth="1"/>
    <col min="1296" max="1298" width="9.140625" style="51"/>
    <col min="1299" max="1299" width="11.28515625" style="51" customWidth="1"/>
    <col min="1300" max="1536" width="9.140625" style="51"/>
    <col min="1537" max="1537" width="5.28515625" style="51" customWidth="1"/>
    <col min="1538" max="1538" width="60" style="51" customWidth="1"/>
    <col min="1539" max="1539" width="12.28515625" style="51" customWidth="1"/>
    <col min="1540" max="1540" width="14" style="51" customWidth="1"/>
    <col min="1541" max="1541" width="12.5703125" style="51" customWidth="1"/>
    <col min="1542" max="1542" width="12.85546875" style="51" customWidth="1"/>
    <col min="1543" max="1543" width="12.42578125" style="51" customWidth="1"/>
    <col min="1544" max="1544" width="11" style="51" customWidth="1"/>
    <col min="1545" max="1545" width="12.5703125" style="51" customWidth="1"/>
    <col min="1546" max="1546" width="13.28515625" style="51" customWidth="1"/>
    <col min="1547" max="1548" width="10.42578125" style="51" customWidth="1"/>
    <col min="1549" max="1549" width="35.28515625" style="51" customWidth="1"/>
    <col min="1550" max="1550" width="24.7109375" style="51" customWidth="1"/>
    <col min="1551" max="1551" width="16.5703125" style="51" customWidth="1"/>
    <col min="1552" max="1554" width="9.140625" style="51"/>
    <col min="1555" max="1555" width="11.28515625" style="51" customWidth="1"/>
    <col min="1556" max="1792" width="9.140625" style="51"/>
    <col min="1793" max="1793" width="5.28515625" style="51" customWidth="1"/>
    <col min="1794" max="1794" width="60" style="51" customWidth="1"/>
    <col min="1795" max="1795" width="12.28515625" style="51" customWidth="1"/>
    <col min="1796" max="1796" width="14" style="51" customWidth="1"/>
    <col min="1797" max="1797" width="12.5703125" style="51" customWidth="1"/>
    <col min="1798" max="1798" width="12.85546875" style="51" customWidth="1"/>
    <col min="1799" max="1799" width="12.42578125" style="51" customWidth="1"/>
    <col min="1800" max="1800" width="11" style="51" customWidth="1"/>
    <col min="1801" max="1801" width="12.5703125" style="51" customWidth="1"/>
    <col min="1802" max="1802" width="13.28515625" style="51" customWidth="1"/>
    <col min="1803" max="1804" width="10.42578125" style="51" customWidth="1"/>
    <col min="1805" max="1805" width="35.28515625" style="51" customWidth="1"/>
    <col min="1806" max="1806" width="24.7109375" style="51" customWidth="1"/>
    <col min="1807" max="1807" width="16.5703125" style="51" customWidth="1"/>
    <col min="1808" max="1810" width="9.140625" style="51"/>
    <col min="1811" max="1811" width="11.28515625" style="51" customWidth="1"/>
    <col min="1812" max="2048" width="9.140625" style="51"/>
    <col min="2049" max="2049" width="5.28515625" style="51" customWidth="1"/>
    <col min="2050" max="2050" width="60" style="51" customWidth="1"/>
    <col min="2051" max="2051" width="12.28515625" style="51" customWidth="1"/>
    <col min="2052" max="2052" width="14" style="51" customWidth="1"/>
    <col min="2053" max="2053" width="12.5703125" style="51" customWidth="1"/>
    <col min="2054" max="2054" width="12.85546875" style="51" customWidth="1"/>
    <col min="2055" max="2055" width="12.42578125" style="51" customWidth="1"/>
    <col min="2056" max="2056" width="11" style="51" customWidth="1"/>
    <col min="2057" max="2057" width="12.5703125" style="51" customWidth="1"/>
    <col min="2058" max="2058" width="13.28515625" style="51" customWidth="1"/>
    <col min="2059" max="2060" width="10.42578125" style="51" customWidth="1"/>
    <col min="2061" max="2061" width="35.28515625" style="51" customWidth="1"/>
    <col min="2062" max="2062" width="24.7109375" style="51" customWidth="1"/>
    <col min="2063" max="2063" width="16.5703125" style="51" customWidth="1"/>
    <col min="2064" max="2066" width="9.140625" style="51"/>
    <col min="2067" max="2067" width="11.28515625" style="51" customWidth="1"/>
    <col min="2068" max="2304" width="9.140625" style="51"/>
    <col min="2305" max="2305" width="5.28515625" style="51" customWidth="1"/>
    <col min="2306" max="2306" width="60" style="51" customWidth="1"/>
    <col min="2307" max="2307" width="12.28515625" style="51" customWidth="1"/>
    <col min="2308" max="2308" width="14" style="51" customWidth="1"/>
    <col min="2309" max="2309" width="12.5703125" style="51" customWidth="1"/>
    <col min="2310" max="2310" width="12.85546875" style="51" customWidth="1"/>
    <col min="2311" max="2311" width="12.42578125" style="51" customWidth="1"/>
    <col min="2312" max="2312" width="11" style="51" customWidth="1"/>
    <col min="2313" max="2313" width="12.5703125" style="51" customWidth="1"/>
    <col min="2314" max="2314" width="13.28515625" style="51" customWidth="1"/>
    <col min="2315" max="2316" width="10.42578125" style="51" customWidth="1"/>
    <col min="2317" max="2317" width="35.28515625" style="51" customWidth="1"/>
    <col min="2318" max="2318" width="24.7109375" style="51" customWidth="1"/>
    <col min="2319" max="2319" width="16.5703125" style="51" customWidth="1"/>
    <col min="2320" max="2322" width="9.140625" style="51"/>
    <col min="2323" max="2323" width="11.28515625" style="51" customWidth="1"/>
    <col min="2324" max="2560" width="9.140625" style="51"/>
    <col min="2561" max="2561" width="5.28515625" style="51" customWidth="1"/>
    <col min="2562" max="2562" width="60" style="51" customWidth="1"/>
    <col min="2563" max="2563" width="12.28515625" style="51" customWidth="1"/>
    <col min="2564" max="2564" width="14" style="51" customWidth="1"/>
    <col min="2565" max="2565" width="12.5703125" style="51" customWidth="1"/>
    <col min="2566" max="2566" width="12.85546875" style="51" customWidth="1"/>
    <col min="2567" max="2567" width="12.42578125" style="51" customWidth="1"/>
    <col min="2568" max="2568" width="11" style="51" customWidth="1"/>
    <col min="2569" max="2569" width="12.5703125" style="51" customWidth="1"/>
    <col min="2570" max="2570" width="13.28515625" style="51" customWidth="1"/>
    <col min="2571" max="2572" width="10.42578125" style="51" customWidth="1"/>
    <col min="2573" max="2573" width="35.28515625" style="51" customWidth="1"/>
    <col min="2574" max="2574" width="24.7109375" style="51" customWidth="1"/>
    <col min="2575" max="2575" width="16.5703125" style="51" customWidth="1"/>
    <col min="2576" max="2578" width="9.140625" style="51"/>
    <col min="2579" max="2579" width="11.28515625" style="51" customWidth="1"/>
    <col min="2580" max="2816" width="9.140625" style="51"/>
    <col min="2817" max="2817" width="5.28515625" style="51" customWidth="1"/>
    <col min="2818" max="2818" width="60" style="51" customWidth="1"/>
    <col min="2819" max="2819" width="12.28515625" style="51" customWidth="1"/>
    <col min="2820" max="2820" width="14" style="51" customWidth="1"/>
    <col min="2821" max="2821" width="12.5703125" style="51" customWidth="1"/>
    <col min="2822" max="2822" width="12.85546875" style="51" customWidth="1"/>
    <col min="2823" max="2823" width="12.42578125" style="51" customWidth="1"/>
    <col min="2824" max="2824" width="11" style="51" customWidth="1"/>
    <col min="2825" max="2825" width="12.5703125" style="51" customWidth="1"/>
    <col min="2826" max="2826" width="13.28515625" style="51" customWidth="1"/>
    <col min="2827" max="2828" width="10.42578125" style="51" customWidth="1"/>
    <col min="2829" max="2829" width="35.28515625" style="51" customWidth="1"/>
    <col min="2830" max="2830" width="24.7109375" style="51" customWidth="1"/>
    <col min="2831" max="2831" width="16.5703125" style="51" customWidth="1"/>
    <col min="2832" max="2834" width="9.140625" style="51"/>
    <col min="2835" max="2835" width="11.28515625" style="51" customWidth="1"/>
    <col min="2836" max="3072" width="9.140625" style="51"/>
    <col min="3073" max="3073" width="5.28515625" style="51" customWidth="1"/>
    <col min="3074" max="3074" width="60" style="51" customWidth="1"/>
    <col min="3075" max="3075" width="12.28515625" style="51" customWidth="1"/>
    <col min="3076" max="3076" width="14" style="51" customWidth="1"/>
    <col min="3077" max="3077" width="12.5703125" style="51" customWidth="1"/>
    <col min="3078" max="3078" width="12.85546875" style="51" customWidth="1"/>
    <col min="3079" max="3079" width="12.42578125" style="51" customWidth="1"/>
    <col min="3080" max="3080" width="11" style="51" customWidth="1"/>
    <col min="3081" max="3081" width="12.5703125" style="51" customWidth="1"/>
    <col min="3082" max="3082" width="13.28515625" style="51" customWidth="1"/>
    <col min="3083" max="3084" width="10.42578125" style="51" customWidth="1"/>
    <col min="3085" max="3085" width="35.28515625" style="51" customWidth="1"/>
    <col min="3086" max="3086" width="24.7109375" style="51" customWidth="1"/>
    <col min="3087" max="3087" width="16.5703125" style="51" customWidth="1"/>
    <col min="3088" max="3090" width="9.140625" style="51"/>
    <col min="3091" max="3091" width="11.28515625" style="51" customWidth="1"/>
    <col min="3092" max="3328" width="9.140625" style="51"/>
    <col min="3329" max="3329" width="5.28515625" style="51" customWidth="1"/>
    <col min="3330" max="3330" width="60" style="51" customWidth="1"/>
    <col min="3331" max="3331" width="12.28515625" style="51" customWidth="1"/>
    <col min="3332" max="3332" width="14" style="51" customWidth="1"/>
    <col min="3333" max="3333" width="12.5703125" style="51" customWidth="1"/>
    <col min="3334" max="3334" width="12.85546875" style="51" customWidth="1"/>
    <col min="3335" max="3335" width="12.42578125" style="51" customWidth="1"/>
    <col min="3336" max="3336" width="11" style="51" customWidth="1"/>
    <col min="3337" max="3337" width="12.5703125" style="51" customWidth="1"/>
    <col min="3338" max="3338" width="13.28515625" style="51" customWidth="1"/>
    <col min="3339" max="3340" width="10.42578125" style="51" customWidth="1"/>
    <col min="3341" max="3341" width="35.28515625" style="51" customWidth="1"/>
    <col min="3342" max="3342" width="24.7109375" style="51" customWidth="1"/>
    <col min="3343" max="3343" width="16.5703125" style="51" customWidth="1"/>
    <col min="3344" max="3346" width="9.140625" style="51"/>
    <col min="3347" max="3347" width="11.28515625" style="51" customWidth="1"/>
    <col min="3348" max="3584" width="9.140625" style="51"/>
    <col min="3585" max="3585" width="5.28515625" style="51" customWidth="1"/>
    <col min="3586" max="3586" width="60" style="51" customWidth="1"/>
    <col min="3587" max="3587" width="12.28515625" style="51" customWidth="1"/>
    <col min="3588" max="3588" width="14" style="51" customWidth="1"/>
    <col min="3589" max="3589" width="12.5703125" style="51" customWidth="1"/>
    <col min="3590" max="3590" width="12.85546875" style="51" customWidth="1"/>
    <col min="3591" max="3591" width="12.42578125" style="51" customWidth="1"/>
    <col min="3592" max="3592" width="11" style="51" customWidth="1"/>
    <col min="3593" max="3593" width="12.5703125" style="51" customWidth="1"/>
    <col min="3594" max="3594" width="13.28515625" style="51" customWidth="1"/>
    <col min="3595" max="3596" width="10.42578125" style="51" customWidth="1"/>
    <col min="3597" max="3597" width="35.28515625" style="51" customWidth="1"/>
    <col min="3598" max="3598" width="24.7109375" style="51" customWidth="1"/>
    <col min="3599" max="3599" width="16.5703125" style="51" customWidth="1"/>
    <col min="3600" max="3602" width="9.140625" style="51"/>
    <col min="3603" max="3603" width="11.28515625" style="51" customWidth="1"/>
    <col min="3604" max="3840" width="9.140625" style="51"/>
    <col min="3841" max="3841" width="5.28515625" style="51" customWidth="1"/>
    <col min="3842" max="3842" width="60" style="51" customWidth="1"/>
    <col min="3843" max="3843" width="12.28515625" style="51" customWidth="1"/>
    <col min="3844" max="3844" width="14" style="51" customWidth="1"/>
    <col min="3845" max="3845" width="12.5703125" style="51" customWidth="1"/>
    <col min="3846" max="3846" width="12.85546875" style="51" customWidth="1"/>
    <col min="3847" max="3847" width="12.42578125" style="51" customWidth="1"/>
    <col min="3848" max="3848" width="11" style="51" customWidth="1"/>
    <col min="3849" max="3849" width="12.5703125" style="51" customWidth="1"/>
    <col min="3850" max="3850" width="13.28515625" style="51" customWidth="1"/>
    <col min="3851" max="3852" width="10.42578125" style="51" customWidth="1"/>
    <col min="3853" max="3853" width="35.28515625" style="51" customWidth="1"/>
    <col min="3854" max="3854" width="24.7109375" style="51" customWidth="1"/>
    <col min="3855" max="3855" width="16.5703125" style="51" customWidth="1"/>
    <col min="3856" max="3858" width="9.140625" style="51"/>
    <col min="3859" max="3859" width="11.28515625" style="51" customWidth="1"/>
    <col min="3860" max="4096" width="9.140625" style="51"/>
    <col min="4097" max="4097" width="5.28515625" style="51" customWidth="1"/>
    <col min="4098" max="4098" width="60" style="51" customWidth="1"/>
    <col min="4099" max="4099" width="12.28515625" style="51" customWidth="1"/>
    <col min="4100" max="4100" width="14" style="51" customWidth="1"/>
    <col min="4101" max="4101" width="12.5703125" style="51" customWidth="1"/>
    <col min="4102" max="4102" width="12.85546875" style="51" customWidth="1"/>
    <col min="4103" max="4103" width="12.42578125" style="51" customWidth="1"/>
    <col min="4104" max="4104" width="11" style="51" customWidth="1"/>
    <col min="4105" max="4105" width="12.5703125" style="51" customWidth="1"/>
    <col min="4106" max="4106" width="13.28515625" style="51" customWidth="1"/>
    <col min="4107" max="4108" width="10.42578125" style="51" customWidth="1"/>
    <col min="4109" max="4109" width="35.28515625" style="51" customWidth="1"/>
    <col min="4110" max="4110" width="24.7109375" style="51" customWidth="1"/>
    <col min="4111" max="4111" width="16.5703125" style="51" customWidth="1"/>
    <col min="4112" max="4114" width="9.140625" style="51"/>
    <col min="4115" max="4115" width="11.28515625" style="51" customWidth="1"/>
    <col min="4116" max="4352" width="9.140625" style="51"/>
    <col min="4353" max="4353" width="5.28515625" style="51" customWidth="1"/>
    <col min="4354" max="4354" width="60" style="51" customWidth="1"/>
    <col min="4355" max="4355" width="12.28515625" style="51" customWidth="1"/>
    <col min="4356" max="4356" width="14" style="51" customWidth="1"/>
    <col min="4357" max="4357" width="12.5703125" style="51" customWidth="1"/>
    <col min="4358" max="4358" width="12.85546875" style="51" customWidth="1"/>
    <col min="4359" max="4359" width="12.42578125" style="51" customWidth="1"/>
    <col min="4360" max="4360" width="11" style="51" customWidth="1"/>
    <col min="4361" max="4361" width="12.5703125" style="51" customWidth="1"/>
    <col min="4362" max="4362" width="13.28515625" style="51" customWidth="1"/>
    <col min="4363" max="4364" width="10.42578125" style="51" customWidth="1"/>
    <col min="4365" max="4365" width="35.28515625" style="51" customWidth="1"/>
    <col min="4366" max="4366" width="24.7109375" style="51" customWidth="1"/>
    <col min="4367" max="4367" width="16.5703125" style="51" customWidth="1"/>
    <col min="4368" max="4370" width="9.140625" style="51"/>
    <col min="4371" max="4371" width="11.28515625" style="51" customWidth="1"/>
    <col min="4372" max="4608" width="9.140625" style="51"/>
    <col min="4609" max="4609" width="5.28515625" style="51" customWidth="1"/>
    <col min="4610" max="4610" width="60" style="51" customWidth="1"/>
    <col min="4611" max="4611" width="12.28515625" style="51" customWidth="1"/>
    <col min="4612" max="4612" width="14" style="51" customWidth="1"/>
    <col min="4613" max="4613" width="12.5703125" style="51" customWidth="1"/>
    <col min="4614" max="4614" width="12.85546875" style="51" customWidth="1"/>
    <col min="4615" max="4615" width="12.42578125" style="51" customWidth="1"/>
    <col min="4616" max="4616" width="11" style="51" customWidth="1"/>
    <col min="4617" max="4617" width="12.5703125" style="51" customWidth="1"/>
    <col min="4618" max="4618" width="13.28515625" style="51" customWidth="1"/>
    <col min="4619" max="4620" width="10.42578125" style="51" customWidth="1"/>
    <col min="4621" max="4621" width="35.28515625" style="51" customWidth="1"/>
    <col min="4622" max="4622" width="24.7109375" style="51" customWidth="1"/>
    <col min="4623" max="4623" width="16.5703125" style="51" customWidth="1"/>
    <col min="4624" max="4626" width="9.140625" style="51"/>
    <col min="4627" max="4627" width="11.28515625" style="51" customWidth="1"/>
    <col min="4628" max="4864" width="9.140625" style="51"/>
    <col min="4865" max="4865" width="5.28515625" style="51" customWidth="1"/>
    <col min="4866" max="4866" width="60" style="51" customWidth="1"/>
    <col min="4867" max="4867" width="12.28515625" style="51" customWidth="1"/>
    <col min="4868" max="4868" width="14" style="51" customWidth="1"/>
    <col min="4869" max="4869" width="12.5703125" style="51" customWidth="1"/>
    <col min="4870" max="4870" width="12.85546875" style="51" customWidth="1"/>
    <col min="4871" max="4871" width="12.42578125" style="51" customWidth="1"/>
    <col min="4872" max="4872" width="11" style="51" customWidth="1"/>
    <col min="4873" max="4873" width="12.5703125" style="51" customWidth="1"/>
    <col min="4874" max="4874" width="13.28515625" style="51" customWidth="1"/>
    <col min="4875" max="4876" width="10.42578125" style="51" customWidth="1"/>
    <col min="4877" max="4877" width="35.28515625" style="51" customWidth="1"/>
    <col min="4878" max="4878" width="24.7109375" style="51" customWidth="1"/>
    <col min="4879" max="4879" width="16.5703125" style="51" customWidth="1"/>
    <col min="4880" max="4882" width="9.140625" style="51"/>
    <col min="4883" max="4883" width="11.28515625" style="51" customWidth="1"/>
    <col min="4884" max="5120" width="9.140625" style="51"/>
    <col min="5121" max="5121" width="5.28515625" style="51" customWidth="1"/>
    <col min="5122" max="5122" width="60" style="51" customWidth="1"/>
    <col min="5123" max="5123" width="12.28515625" style="51" customWidth="1"/>
    <col min="5124" max="5124" width="14" style="51" customWidth="1"/>
    <col min="5125" max="5125" width="12.5703125" style="51" customWidth="1"/>
    <col min="5126" max="5126" width="12.85546875" style="51" customWidth="1"/>
    <col min="5127" max="5127" width="12.42578125" style="51" customWidth="1"/>
    <col min="5128" max="5128" width="11" style="51" customWidth="1"/>
    <col min="5129" max="5129" width="12.5703125" style="51" customWidth="1"/>
    <col min="5130" max="5130" width="13.28515625" style="51" customWidth="1"/>
    <col min="5131" max="5132" width="10.42578125" style="51" customWidth="1"/>
    <col min="5133" max="5133" width="35.28515625" style="51" customWidth="1"/>
    <col min="5134" max="5134" width="24.7109375" style="51" customWidth="1"/>
    <col min="5135" max="5135" width="16.5703125" style="51" customWidth="1"/>
    <col min="5136" max="5138" width="9.140625" style="51"/>
    <col min="5139" max="5139" width="11.28515625" style="51" customWidth="1"/>
    <col min="5140" max="5376" width="9.140625" style="51"/>
    <col min="5377" max="5377" width="5.28515625" style="51" customWidth="1"/>
    <col min="5378" max="5378" width="60" style="51" customWidth="1"/>
    <col min="5379" max="5379" width="12.28515625" style="51" customWidth="1"/>
    <col min="5380" max="5380" width="14" style="51" customWidth="1"/>
    <col min="5381" max="5381" width="12.5703125" style="51" customWidth="1"/>
    <col min="5382" max="5382" width="12.85546875" style="51" customWidth="1"/>
    <col min="5383" max="5383" width="12.42578125" style="51" customWidth="1"/>
    <col min="5384" max="5384" width="11" style="51" customWidth="1"/>
    <col min="5385" max="5385" width="12.5703125" style="51" customWidth="1"/>
    <col min="5386" max="5386" width="13.28515625" style="51" customWidth="1"/>
    <col min="5387" max="5388" width="10.42578125" style="51" customWidth="1"/>
    <col min="5389" max="5389" width="35.28515625" style="51" customWidth="1"/>
    <col min="5390" max="5390" width="24.7109375" style="51" customWidth="1"/>
    <col min="5391" max="5391" width="16.5703125" style="51" customWidth="1"/>
    <col min="5392" max="5394" width="9.140625" style="51"/>
    <col min="5395" max="5395" width="11.28515625" style="51" customWidth="1"/>
    <col min="5396" max="5632" width="9.140625" style="51"/>
    <col min="5633" max="5633" width="5.28515625" style="51" customWidth="1"/>
    <col min="5634" max="5634" width="60" style="51" customWidth="1"/>
    <col min="5635" max="5635" width="12.28515625" style="51" customWidth="1"/>
    <col min="5636" max="5636" width="14" style="51" customWidth="1"/>
    <col min="5637" max="5637" width="12.5703125" style="51" customWidth="1"/>
    <col min="5638" max="5638" width="12.85546875" style="51" customWidth="1"/>
    <col min="5639" max="5639" width="12.42578125" style="51" customWidth="1"/>
    <col min="5640" max="5640" width="11" style="51" customWidth="1"/>
    <col min="5641" max="5641" width="12.5703125" style="51" customWidth="1"/>
    <col min="5642" max="5642" width="13.28515625" style="51" customWidth="1"/>
    <col min="5643" max="5644" width="10.42578125" style="51" customWidth="1"/>
    <col min="5645" max="5645" width="35.28515625" style="51" customWidth="1"/>
    <col min="5646" max="5646" width="24.7109375" style="51" customWidth="1"/>
    <col min="5647" max="5647" width="16.5703125" style="51" customWidth="1"/>
    <col min="5648" max="5650" width="9.140625" style="51"/>
    <col min="5651" max="5651" width="11.28515625" style="51" customWidth="1"/>
    <col min="5652" max="5888" width="9.140625" style="51"/>
    <col min="5889" max="5889" width="5.28515625" style="51" customWidth="1"/>
    <col min="5890" max="5890" width="60" style="51" customWidth="1"/>
    <col min="5891" max="5891" width="12.28515625" style="51" customWidth="1"/>
    <col min="5892" max="5892" width="14" style="51" customWidth="1"/>
    <col min="5893" max="5893" width="12.5703125" style="51" customWidth="1"/>
    <col min="5894" max="5894" width="12.85546875" style="51" customWidth="1"/>
    <col min="5895" max="5895" width="12.42578125" style="51" customWidth="1"/>
    <col min="5896" max="5896" width="11" style="51" customWidth="1"/>
    <col min="5897" max="5897" width="12.5703125" style="51" customWidth="1"/>
    <col min="5898" max="5898" width="13.28515625" style="51" customWidth="1"/>
    <col min="5899" max="5900" width="10.42578125" style="51" customWidth="1"/>
    <col min="5901" max="5901" width="35.28515625" style="51" customWidth="1"/>
    <col min="5902" max="5902" width="24.7109375" style="51" customWidth="1"/>
    <col min="5903" max="5903" width="16.5703125" style="51" customWidth="1"/>
    <col min="5904" max="5906" width="9.140625" style="51"/>
    <col min="5907" max="5907" width="11.28515625" style="51" customWidth="1"/>
    <col min="5908" max="6144" width="9.140625" style="51"/>
    <col min="6145" max="6145" width="5.28515625" style="51" customWidth="1"/>
    <col min="6146" max="6146" width="60" style="51" customWidth="1"/>
    <col min="6147" max="6147" width="12.28515625" style="51" customWidth="1"/>
    <col min="6148" max="6148" width="14" style="51" customWidth="1"/>
    <col min="6149" max="6149" width="12.5703125" style="51" customWidth="1"/>
    <col min="6150" max="6150" width="12.85546875" style="51" customWidth="1"/>
    <col min="6151" max="6151" width="12.42578125" style="51" customWidth="1"/>
    <col min="6152" max="6152" width="11" style="51" customWidth="1"/>
    <col min="6153" max="6153" width="12.5703125" style="51" customWidth="1"/>
    <col min="6154" max="6154" width="13.28515625" style="51" customWidth="1"/>
    <col min="6155" max="6156" width="10.42578125" style="51" customWidth="1"/>
    <col min="6157" max="6157" width="35.28515625" style="51" customWidth="1"/>
    <col min="6158" max="6158" width="24.7109375" style="51" customWidth="1"/>
    <col min="6159" max="6159" width="16.5703125" style="51" customWidth="1"/>
    <col min="6160" max="6162" width="9.140625" style="51"/>
    <col min="6163" max="6163" width="11.28515625" style="51" customWidth="1"/>
    <col min="6164" max="6400" width="9.140625" style="51"/>
    <col min="6401" max="6401" width="5.28515625" style="51" customWidth="1"/>
    <col min="6402" max="6402" width="60" style="51" customWidth="1"/>
    <col min="6403" max="6403" width="12.28515625" style="51" customWidth="1"/>
    <col min="6404" max="6404" width="14" style="51" customWidth="1"/>
    <col min="6405" max="6405" width="12.5703125" style="51" customWidth="1"/>
    <col min="6406" max="6406" width="12.85546875" style="51" customWidth="1"/>
    <col min="6407" max="6407" width="12.42578125" style="51" customWidth="1"/>
    <col min="6408" max="6408" width="11" style="51" customWidth="1"/>
    <col min="6409" max="6409" width="12.5703125" style="51" customWidth="1"/>
    <col min="6410" max="6410" width="13.28515625" style="51" customWidth="1"/>
    <col min="6411" max="6412" width="10.42578125" style="51" customWidth="1"/>
    <col min="6413" max="6413" width="35.28515625" style="51" customWidth="1"/>
    <col min="6414" max="6414" width="24.7109375" style="51" customWidth="1"/>
    <col min="6415" max="6415" width="16.5703125" style="51" customWidth="1"/>
    <col min="6416" max="6418" width="9.140625" style="51"/>
    <col min="6419" max="6419" width="11.28515625" style="51" customWidth="1"/>
    <col min="6420" max="6656" width="9.140625" style="51"/>
    <col min="6657" max="6657" width="5.28515625" style="51" customWidth="1"/>
    <col min="6658" max="6658" width="60" style="51" customWidth="1"/>
    <col min="6659" max="6659" width="12.28515625" style="51" customWidth="1"/>
    <col min="6660" max="6660" width="14" style="51" customWidth="1"/>
    <col min="6661" max="6661" width="12.5703125" style="51" customWidth="1"/>
    <col min="6662" max="6662" width="12.85546875" style="51" customWidth="1"/>
    <col min="6663" max="6663" width="12.42578125" style="51" customWidth="1"/>
    <col min="6664" max="6664" width="11" style="51" customWidth="1"/>
    <col min="6665" max="6665" width="12.5703125" style="51" customWidth="1"/>
    <col min="6666" max="6666" width="13.28515625" style="51" customWidth="1"/>
    <col min="6667" max="6668" width="10.42578125" style="51" customWidth="1"/>
    <col min="6669" max="6669" width="35.28515625" style="51" customWidth="1"/>
    <col min="6670" max="6670" width="24.7109375" style="51" customWidth="1"/>
    <col min="6671" max="6671" width="16.5703125" style="51" customWidth="1"/>
    <col min="6672" max="6674" width="9.140625" style="51"/>
    <col min="6675" max="6675" width="11.28515625" style="51" customWidth="1"/>
    <col min="6676" max="6912" width="9.140625" style="51"/>
    <col min="6913" max="6913" width="5.28515625" style="51" customWidth="1"/>
    <col min="6914" max="6914" width="60" style="51" customWidth="1"/>
    <col min="6915" max="6915" width="12.28515625" style="51" customWidth="1"/>
    <col min="6916" max="6916" width="14" style="51" customWidth="1"/>
    <col min="6917" max="6917" width="12.5703125" style="51" customWidth="1"/>
    <col min="6918" max="6918" width="12.85546875" style="51" customWidth="1"/>
    <col min="6919" max="6919" width="12.42578125" style="51" customWidth="1"/>
    <col min="6920" max="6920" width="11" style="51" customWidth="1"/>
    <col min="6921" max="6921" width="12.5703125" style="51" customWidth="1"/>
    <col min="6922" max="6922" width="13.28515625" style="51" customWidth="1"/>
    <col min="6923" max="6924" width="10.42578125" style="51" customWidth="1"/>
    <col min="6925" max="6925" width="35.28515625" style="51" customWidth="1"/>
    <col min="6926" max="6926" width="24.7109375" style="51" customWidth="1"/>
    <col min="6927" max="6927" width="16.5703125" style="51" customWidth="1"/>
    <col min="6928" max="6930" width="9.140625" style="51"/>
    <col min="6931" max="6931" width="11.28515625" style="51" customWidth="1"/>
    <col min="6932" max="7168" width="9.140625" style="51"/>
    <col min="7169" max="7169" width="5.28515625" style="51" customWidth="1"/>
    <col min="7170" max="7170" width="60" style="51" customWidth="1"/>
    <col min="7171" max="7171" width="12.28515625" style="51" customWidth="1"/>
    <col min="7172" max="7172" width="14" style="51" customWidth="1"/>
    <col min="7173" max="7173" width="12.5703125" style="51" customWidth="1"/>
    <col min="7174" max="7174" width="12.85546875" style="51" customWidth="1"/>
    <col min="7175" max="7175" width="12.42578125" style="51" customWidth="1"/>
    <col min="7176" max="7176" width="11" style="51" customWidth="1"/>
    <col min="7177" max="7177" width="12.5703125" style="51" customWidth="1"/>
    <col min="7178" max="7178" width="13.28515625" style="51" customWidth="1"/>
    <col min="7179" max="7180" width="10.42578125" style="51" customWidth="1"/>
    <col min="7181" max="7181" width="35.28515625" style="51" customWidth="1"/>
    <col min="7182" max="7182" width="24.7109375" style="51" customWidth="1"/>
    <col min="7183" max="7183" width="16.5703125" style="51" customWidth="1"/>
    <col min="7184" max="7186" width="9.140625" style="51"/>
    <col min="7187" max="7187" width="11.28515625" style="51" customWidth="1"/>
    <col min="7188" max="7424" width="9.140625" style="51"/>
    <col min="7425" max="7425" width="5.28515625" style="51" customWidth="1"/>
    <col min="7426" max="7426" width="60" style="51" customWidth="1"/>
    <col min="7427" max="7427" width="12.28515625" style="51" customWidth="1"/>
    <col min="7428" max="7428" width="14" style="51" customWidth="1"/>
    <col min="7429" max="7429" width="12.5703125" style="51" customWidth="1"/>
    <col min="7430" max="7430" width="12.85546875" style="51" customWidth="1"/>
    <col min="7431" max="7431" width="12.42578125" style="51" customWidth="1"/>
    <col min="7432" max="7432" width="11" style="51" customWidth="1"/>
    <col min="7433" max="7433" width="12.5703125" style="51" customWidth="1"/>
    <col min="7434" max="7434" width="13.28515625" style="51" customWidth="1"/>
    <col min="7435" max="7436" width="10.42578125" style="51" customWidth="1"/>
    <col min="7437" max="7437" width="35.28515625" style="51" customWidth="1"/>
    <col min="7438" max="7438" width="24.7109375" style="51" customWidth="1"/>
    <col min="7439" max="7439" width="16.5703125" style="51" customWidth="1"/>
    <col min="7440" max="7442" width="9.140625" style="51"/>
    <col min="7443" max="7443" width="11.28515625" style="51" customWidth="1"/>
    <col min="7444" max="7680" width="9.140625" style="51"/>
    <col min="7681" max="7681" width="5.28515625" style="51" customWidth="1"/>
    <col min="7682" max="7682" width="60" style="51" customWidth="1"/>
    <col min="7683" max="7683" width="12.28515625" style="51" customWidth="1"/>
    <col min="7684" max="7684" width="14" style="51" customWidth="1"/>
    <col min="7685" max="7685" width="12.5703125" style="51" customWidth="1"/>
    <col min="7686" max="7686" width="12.85546875" style="51" customWidth="1"/>
    <col min="7687" max="7687" width="12.42578125" style="51" customWidth="1"/>
    <col min="7688" max="7688" width="11" style="51" customWidth="1"/>
    <col min="7689" max="7689" width="12.5703125" style="51" customWidth="1"/>
    <col min="7690" max="7690" width="13.28515625" style="51" customWidth="1"/>
    <col min="7691" max="7692" width="10.42578125" style="51" customWidth="1"/>
    <col min="7693" max="7693" width="35.28515625" style="51" customWidth="1"/>
    <col min="7694" max="7694" width="24.7109375" style="51" customWidth="1"/>
    <col min="7695" max="7695" width="16.5703125" style="51" customWidth="1"/>
    <col min="7696" max="7698" width="9.140625" style="51"/>
    <col min="7699" max="7699" width="11.28515625" style="51" customWidth="1"/>
    <col min="7700" max="7936" width="9.140625" style="51"/>
    <col min="7937" max="7937" width="5.28515625" style="51" customWidth="1"/>
    <col min="7938" max="7938" width="60" style="51" customWidth="1"/>
    <col min="7939" max="7939" width="12.28515625" style="51" customWidth="1"/>
    <col min="7940" max="7940" width="14" style="51" customWidth="1"/>
    <col min="7941" max="7941" width="12.5703125" style="51" customWidth="1"/>
    <col min="7942" max="7942" width="12.85546875" style="51" customWidth="1"/>
    <col min="7943" max="7943" width="12.42578125" style="51" customWidth="1"/>
    <col min="7944" max="7944" width="11" style="51" customWidth="1"/>
    <col min="7945" max="7945" width="12.5703125" style="51" customWidth="1"/>
    <col min="7946" max="7946" width="13.28515625" style="51" customWidth="1"/>
    <col min="7947" max="7948" width="10.42578125" style="51" customWidth="1"/>
    <col min="7949" max="7949" width="35.28515625" style="51" customWidth="1"/>
    <col min="7950" max="7950" width="24.7109375" style="51" customWidth="1"/>
    <col min="7951" max="7951" width="16.5703125" style="51" customWidth="1"/>
    <col min="7952" max="7954" width="9.140625" style="51"/>
    <col min="7955" max="7955" width="11.28515625" style="51" customWidth="1"/>
    <col min="7956" max="8192" width="9.140625" style="51"/>
    <col min="8193" max="8193" width="5.28515625" style="51" customWidth="1"/>
    <col min="8194" max="8194" width="60" style="51" customWidth="1"/>
    <col min="8195" max="8195" width="12.28515625" style="51" customWidth="1"/>
    <col min="8196" max="8196" width="14" style="51" customWidth="1"/>
    <col min="8197" max="8197" width="12.5703125" style="51" customWidth="1"/>
    <col min="8198" max="8198" width="12.85546875" style="51" customWidth="1"/>
    <col min="8199" max="8199" width="12.42578125" style="51" customWidth="1"/>
    <col min="8200" max="8200" width="11" style="51" customWidth="1"/>
    <col min="8201" max="8201" width="12.5703125" style="51" customWidth="1"/>
    <col min="8202" max="8202" width="13.28515625" style="51" customWidth="1"/>
    <col min="8203" max="8204" width="10.42578125" style="51" customWidth="1"/>
    <col min="8205" max="8205" width="35.28515625" style="51" customWidth="1"/>
    <col min="8206" max="8206" width="24.7109375" style="51" customWidth="1"/>
    <col min="8207" max="8207" width="16.5703125" style="51" customWidth="1"/>
    <col min="8208" max="8210" width="9.140625" style="51"/>
    <col min="8211" max="8211" width="11.28515625" style="51" customWidth="1"/>
    <col min="8212" max="8448" width="9.140625" style="51"/>
    <col min="8449" max="8449" width="5.28515625" style="51" customWidth="1"/>
    <col min="8450" max="8450" width="60" style="51" customWidth="1"/>
    <col min="8451" max="8451" width="12.28515625" style="51" customWidth="1"/>
    <col min="8452" max="8452" width="14" style="51" customWidth="1"/>
    <col min="8453" max="8453" width="12.5703125" style="51" customWidth="1"/>
    <col min="8454" max="8454" width="12.85546875" style="51" customWidth="1"/>
    <col min="8455" max="8455" width="12.42578125" style="51" customWidth="1"/>
    <col min="8456" max="8456" width="11" style="51" customWidth="1"/>
    <col min="8457" max="8457" width="12.5703125" style="51" customWidth="1"/>
    <col min="8458" max="8458" width="13.28515625" style="51" customWidth="1"/>
    <col min="8459" max="8460" width="10.42578125" style="51" customWidth="1"/>
    <col min="8461" max="8461" width="35.28515625" style="51" customWidth="1"/>
    <col min="8462" max="8462" width="24.7109375" style="51" customWidth="1"/>
    <col min="8463" max="8463" width="16.5703125" style="51" customWidth="1"/>
    <col min="8464" max="8466" width="9.140625" style="51"/>
    <col min="8467" max="8467" width="11.28515625" style="51" customWidth="1"/>
    <col min="8468" max="8704" width="9.140625" style="51"/>
    <col min="8705" max="8705" width="5.28515625" style="51" customWidth="1"/>
    <col min="8706" max="8706" width="60" style="51" customWidth="1"/>
    <col min="8707" max="8707" width="12.28515625" style="51" customWidth="1"/>
    <col min="8708" max="8708" width="14" style="51" customWidth="1"/>
    <col min="8709" max="8709" width="12.5703125" style="51" customWidth="1"/>
    <col min="8710" max="8710" width="12.85546875" style="51" customWidth="1"/>
    <col min="8711" max="8711" width="12.42578125" style="51" customWidth="1"/>
    <col min="8712" max="8712" width="11" style="51" customWidth="1"/>
    <col min="8713" max="8713" width="12.5703125" style="51" customWidth="1"/>
    <col min="8714" max="8714" width="13.28515625" style="51" customWidth="1"/>
    <col min="8715" max="8716" width="10.42578125" style="51" customWidth="1"/>
    <col min="8717" max="8717" width="35.28515625" style="51" customWidth="1"/>
    <col min="8718" max="8718" width="24.7109375" style="51" customWidth="1"/>
    <col min="8719" max="8719" width="16.5703125" style="51" customWidth="1"/>
    <col min="8720" max="8722" width="9.140625" style="51"/>
    <col min="8723" max="8723" width="11.28515625" style="51" customWidth="1"/>
    <col min="8724" max="8960" width="9.140625" style="51"/>
    <col min="8961" max="8961" width="5.28515625" style="51" customWidth="1"/>
    <col min="8962" max="8962" width="60" style="51" customWidth="1"/>
    <col min="8963" max="8963" width="12.28515625" style="51" customWidth="1"/>
    <col min="8964" max="8964" width="14" style="51" customWidth="1"/>
    <col min="8965" max="8965" width="12.5703125" style="51" customWidth="1"/>
    <col min="8966" max="8966" width="12.85546875" style="51" customWidth="1"/>
    <col min="8967" max="8967" width="12.42578125" style="51" customWidth="1"/>
    <col min="8968" max="8968" width="11" style="51" customWidth="1"/>
    <col min="8969" max="8969" width="12.5703125" style="51" customWidth="1"/>
    <col min="8970" max="8970" width="13.28515625" style="51" customWidth="1"/>
    <col min="8971" max="8972" width="10.42578125" style="51" customWidth="1"/>
    <col min="8973" max="8973" width="35.28515625" style="51" customWidth="1"/>
    <col min="8974" max="8974" width="24.7109375" style="51" customWidth="1"/>
    <col min="8975" max="8975" width="16.5703125" style="51" customWidth="1"/>
    <col min="8976" max="8978" width="9.140625" style="51"/>
    <col min="8979" max="8979" width="11.28515625" style="51" customWidth="1"/>
    <col min="8980" max="9216" width="9.140625" style="51"/>
    <col min="9217" max="9217" width="5.28515625" style="51" customWidth="1"/>
    <col min="9218" max="9218" width="60" style="51" customWidth="1"/>
    <col min="9219" max="9219" width="12.28515625" style="51" customWidth="1"/>
    <col min="9220" max="9220" width="14" style="51" customWidth="1"/>
    <col min="9221" max="9221" width="12.5703125" style="51" customWidth="1"/>
    <col min="9222" max="9222" width="12.85546875" style="51" customWidth="1"/>
    <col min="9223" max="9223" width="12.42578125" style="51" customWidth="1"/>
    <col min="9224" max="9224" width="11" style="51" customWidth="1"/>
    <col min="9225" max="9225" width="12.5703125" style="51" customWidth="1"/>
    <col min="9226" max="9226" width="13.28515625" style="51" customWidth="1"/>
    <col min="9227" max="9228" width="10.42578125" style="51" customWidth="1"/>
    <col min="9229" max="9229" width="35.28515625" style="51" customWidth="1"/>
    <col min="9230" max="9230" width="24.7109375" style="51" customWidth="1"/>
    <col min="9231" max="9231" width="16.5703125" style="51" customWidth="1"/>
    <col min="9232" max="9234" width="9.140625" style="51"/>
    <col min="9235" max="9235" width="11.28515625" style="51" customWidth="1"/>
    <col min="9236" max="9472" width="9.140625" style="51"/>
    <col min="9473" max="9473" width="5.28515625" style="51" customWidth="1"/>
    <col min="9474" max="9474" width="60" style="51" customWidth="1"/>
    <col min="9475" max="9475" width="12.28515625" style="51" customWidth="1"/>
    <col min="9476" max="9476" width="14" style="51" customWidth="1"/>
    <col min="9477" max="9477" width="12.5703125" style="51" customWidth="1"/>
    <col min="9478" max="9478" width="12.85546875" style="51" customWidth="1"/>
    <col min="9479" max="9479" width="12.42578125" style="51" customWidth="1"/>
    <col min="9480" max="9480" width="11" style="51" customWidth="1"/>
    <col min="9481" max="9481" width="12.5703125" style="51" customWidth="1"/>
    <col min="9482" max="9482" width="13.28515625" style="51" customWidth="1"/>
    <col min="9483" max="9484" width="10.42578125" style="51" customWidth="1"/>
    <col min="9485" max="9485" width="35.28515625" style="51" customWidth="1"/>
    <col min="9486" max="9486" width="24.7109375" style="51" customWidth="1"/>
    <col min="9487" max="9487" width="16.5703125" style="51" customWidth="1"/>
    <col min="9488" max="9490" width="9.140625" style="51"/>
    <col min="9491" max="9491" width="11.28515625" style="51" customWidth="1"/>
    <col min="9492" max="9728" width="9.140625" style="51"/>
    <col min="9729" max="9729" width="5.28515625" style="51" customWidth="1"/>
    <col min="9730" max="9730" width="60" style="51" customWidth="1"/>
    <col min="9731" max="9731" width="12.28515625" style="51" customWidth="1"/>
    <col min="9732" max="9732" width="14" style="51" customWidth="1"/>
    <col min="9733" max="9733" width="12.5703125" style="51" customWidth="1"/>
    <col min="9734" max="9734" width="12.85546875" style="51" customWidth="1"/>
    <col min="9735" max="9735" width="12.42578125" style="51" customWidth="1"/>
    <col min="9736" max="9736" width="11" style="51" customWidth="1"/>
    <col min="9737" max="9737" width="12.5703125" style="51" customWidth="1"/>
    <col min="9738" max="9738" width="13.28515625" style="51" customWidth="1"/>
    <col min="9739" max="9740" width="10.42578125" style="51" customWidth="1"/>
    <col min="9741" max="9741" width="35.28515625" style="51" customWidth="1"/>
    <col min="9742" max="9742" width="24.7109375" style="51" customWidth="1"/>
    <col min="9743" max="9743" width="16.5703125" style="51" customWidth="1"/>
    <col min="9744" max="9746" width="9.140625" style="51"/>
    <col min="9747" max="9747" width="11.28515625" style="51" customWidth="1"/>
    <col min="9748" max="9984" width="9.140625" style="51"/>
    <col min="9985" max="9985" width="5.28515625" style="51" customWidth="1"/>
    <col min="9986" max="9986" width="60" style="51" customWidth="1"/>
    <col min="9987" max="9987" width="12.28515625" style="51" customWidth="1"/>
    <col min="9988" max="9988" width="14" style="51" customWidth="1"/>
    <col min="9989" max="9989" width="12.5703125" style="51" customWidth="1"/>
    <col min="9990" max="9990" width="12.85546875" style="51" customWidth="1"/>
    <col min="9991" max="9991" width="12.42578125" style="51" customWidth="1"/>
    <col min="9992" max="9992" width="11" style="51" customWidth="1"/>
    <col min="9993" max="9993" width="12.5703125" style="51" customWidth="1"/>
    <col min="9994" max="9994" width="13.28515625" style="51" customWidth="1"/>
    <col min="9995" max="9996" width="10.42578125" style="51" customWidth="1"/>
    <col min="9997" max="9997" width="35.28515625" style="51" customWidth="1"/>
    <col min="9998" max="9998" width="24.7109375" style="51" customWidth="1"/>
    <col min="9999" max="9999" width="16.5703125" style="51" customWidth="1"/>
    <col min="10000" max="10002" width="9.140625" style="51"/>
    <col min="10003" max="10003" width="11.28515625" style="51" customWidth="1"/>
    <col min="10004" max="10240" width="9.140625" style="51"/>
    <col min="10241" max="10241" width="5.28515625" style="51" customWidth="1"/>
    <col min="10242" max="10242" width="60" style="51" customWidth="1"/>
    <col min="10243" max="10243" width="12.28515625" style="51" customWidth="1"/>
    <col min="10244" max="10244" width="14" style="51" customWidth="1"/>
    <col min="10245" max="10245" width="12.5703125" style="51" customWidth="1"/>
    <col min="10246" max="10246" width="12.85546875" style="51" customWidth="1"/>
    <col min="10247" max="10247" width="12.42578125" style="51" customWidth="1"/>
    <col min="10248" max="10248" width="11" style="51" customWidth="1"/>
    <col min="10249" max="10249" width="12.5703125" style="51" customWidth="1"/>
    <col min="10250" max="10250" width="13.28515625" style="51" customWidth="1"/>
    <col min="10251" max="10252" width="10.42578125" style="51" customWidth="1"/>
    <col min="10253" max="10253" width="35.28515625" style="51" customWidth="1"/>
    <col min="10254" max="10254" width="24.7109375" style="51" customWidth="1"/>
    <col min="10255" max="10255" width="16.5703125" style="51" customWidth="1"/>
    <col min="10256" max="10258" width="9.140625" style="51"/>
    <col min="10259" max="10259" width="11.28515625" style="51" customWidth="1"/>
    <col min="10260" max="10496" width="9.140625" style="51"/>
    <col min="10497" max="10497" width="5.28515625" style="51" customWidth="1"/>
    <col min="10498" max="10498" width="60" style="51" customWidth="1"/>
    <col min="10499" max="10499" width="12.28515625" style="51" customWidth="1"/>
    <col min="10500" max="10500" width="14" style="51" customWidth="1"/>
    <col min="10501" max="10501" width="12.5703125" style="51" customWidth="1"/>
    <col min="10502" max="10502" width="12.85546875" style="51" customWidth="1"/>
    <col min="10503" max="10503" width="12.42578125" style="51" customWidth="1"/>
    <col min="10504" max="10504" width="11" style="51" customWidth="1"/>
    <col min="10505" max="10505" width="12.5703125" style="51" customWidth="1"/>
    <col min="10506" max="10506" width="13.28515625" style="51" customWidth="1"/>
    <col min="10507" max="10508" width="10.42578125" style="51" customWidth="1"/>
    <col min="10509" max="10509" width="35.28515625" style="51" customWidth="1"/>
    <col min="10510" max="10510" width="24.7109375" style="51" customWidth="1"/>
    <col min="10511" max="10511" width="16.5703125" style="51" customWidth="1"/>
    <col min="10512" max="10514" width="9.140625" style="51"/>
    <col min="10515" max="10515" width="11.28515625" style="51" customWidth="1"/>
    <col min="10516" max="10752" width="9.140625" style="51"/>
    <col min="10753" max="10753" width="5.28515625" style="51" customWidth="1"/>
    <col min="10754" max="10754" width="60" style="51" customWidth="1"/>
    <col min="10755" max="10755" width="12.28515625" style="51" customWidth="1"/>
    <col min="10756" max="10756" width="14" style="51" customWidth="1"/>
    <col min="10757" max="10757" width="12.5703125" style="51" customWidth="1"/>
    <col min="10758" max="10758" width="12.85546875" style="51" customWidth="1"/>
    <col min="10759" max="10759" width="12.42578125" style="51" customWidth="1"/>
    <col min="10760" max="10760" width="11" style="51" customWidth="1"/>
    <col min="10761" max="10761" width="12.5703125" style="51" customWidth="1"/>
    <col min="10762" max="10762" width="13.28515625" style="51" customWidth="1"/>
    <col min="10763" max="10764" width="10.42578125" style="51" customWidth="1"/>
    <col min="10765" max="10765" width="35.28515625" style="51" customWidth="1"/>
    <col min="10766" max="10766" width="24.7109375" style="51" customWidth="1"/>
    <col min="10767" max="10767" width="16.5703125" style="51" customWidth="1"/>
    <col min="10768" max="10770" width="9.140625" style="51"/>
    <col min="10771" max="10771" width="11.28515625" style="51" customWidth="1"/>
    <col min="10772" max="11008" width="9.140625" style="51"/>
    <col min="11009" max="11009" width="5.28515625" style="51" customWidth="1"/>
    <col min="11010" max="11010" width="60" style="51" customWidth="1"/>
    <col min="11011" max="11011" width="12.28515625" style="51" customWidth="1"/>
    <col min="11012" max="11012" width="14" style="51" customWidth="1"/>
    <col min="11013" max="11013" width="12.5703125" style="51" customWidth="1"/>
    <col min="11014" max="11014" width="12.85546875" style="51" customWidth="1"/>
    <col min="11015" max="11015" width="12.42578125" style="51" customWidth="1"/>
    <col min="11016" max="11016" width="11" style="51" customWidth="1"/>
    <col min="11017" max="11017" width="12.5703125" style="51" customWidth="1"/>
    <col min="11018" max="11018" width="13.28515625" style="51" customWidth="1"/>
    <col min="11019" max="11020" width="10.42578125" style="51" customWidth="1"/>
    <col min="11021" max="11021" width="35.28515625" style="51" customWidth="1"/>
    <col min="11022" max="11022" width="24.7109375" style="51" customWidth="1"/>
    <col min="11023" max="11023" width="16.5703125" style="51" customWidth="1"/>
    <col min="11024" max="11026" width="9.140625" style="51"/>
    <col min="11027" max="11027" width="11.28515625" style="51" customWidth="1"/>
    <col min="11028" max="11264" width="9.140625" style="51"/>
    <col min="11265" max="11265" width="5.28515625" style="51" customWidth="1"/>
    <col min="11266" max="11266" width="60" style="51" customWidth="1"/>
    <col min="11267" max="11267" width="12.28515625" style="51" customWidth="1"/>
    <col min="11268" max="11268" width="14" style="51" customWidth="1"/>
    <col min="11269" max="11269" width="12.5703125" style="51" customWidth="1"/>
    <col min="11270" max="11270" width="12.85546875" style="51" customWidth="1"/>
    <col min="11271" max="11271" width="12.42578125" style="51" customWidth="1"/>
    <col min="11272" max="11272" width="11" style="51" customWidth="1"/>
    <col min="11273" max="11273" width="12.5703125" style="51" customWidth="1"/>
    <col min="11274" max="11274" width="13.28515625" style="51" customWidth="1"/>
    <col min="11275" max="11276" width="10.42578125" style="51" customWidth="1"/>
    <col min="11277" max="11277" width="35.28515625" style="51" customWidth="1"/>
    <col min="11278" max="11278" width="24.7109375" style="51" customWidth="1"/>
    <col min="11279" max="11279" width="16.5703125" style="51" customWidth="1"/>
    <col min="11280" max="11282" width="9.140625" style="51"/>
    <col min="11283" max="11283" width="11.28515625" style="51" customWidth="1"/>
    <col min="11284" max="11520" width="9.140625" style="51"/>
    <col min="11521" max="11521" width="5.28515625" style="51" customWidth="1"/>
    <col min="11522" max="11522" width="60" style="51" customWidth="1"/>
    <col min="11523" max="11523" width="12.28515625" style="51" customWidth="1"/>
    <col min="11524" max="11524" width="14" style="51" customWidth="1"/>
    <col min="11525" max="11525" width="12.5703125" style="51" customWidth="1"/>
    <col min="11526" max="11526" width="12.85546875" style="51" customWidth="1"/>
    <col min="11527" max="11527" width="12.42578125" style="51" customWidth="1"/>
    <col min="11528" max="11528" width="11" style="51" customWidth="1"/>
    <col min="11529" max="11529" width="12.5703125" style="51" customWidth="1"/>
    <col min="11530" max="11530" width="13.28515625" style="51" customWidth="1"/>
    <col min="11531" max="11532" width="10.42578125" style="51" customWidth="1"/>
    <col min="11533" max="11533" width="35.28515625" style="51" customWidth="1"/>
    <col min="11534" max="11534" width="24.7109375" style="51" customWidth="1"/>
    <col min="11535" max="11535" width="16.5703125" style="51" customWidth="1"/>
    <col min="11536" max="11538" width="9.140625" style="51"/>
    <col min="11539" max="11539" width="11.28515625" style="51" customWidth="1"/>
    <col min="11540" max="11776" width="9.140625" style="51"/>
    <col min="11777" max="11777" width="5.28515625" style="51" customWidth="1"/>
    <col min="11778" max="11778" width="60" style="51" customWidth="1"/>
    <col min="11779" max="11779" width="12.28515625" style="51" customWidth="1"/>
    <col min="11780" max="11780" width="14" style="51" customWidth="1"/>
    <col min="11781" max="11781" width="12.5703125" style="51" customWidth="1"/>
    <col min="11782" max="11782" width="12.85546875" style="51" customWidth="1"/>
    <col min="11783" max="11783" width="12.42578125" style="51" customWidth="1"/>
    <col min="11784" max="11784" width="11" style="51" customWidth="1"/>
    <col min="11785" max="11785" width="12.5703125" style="51" customWidth="1"/>
    <col min="11786" max="11786" width="13.28515625" style="51" customWidth="1"/>
    <col min="11787" max="11788" width="10.42578125" style="51" customWidth="1"/>
    <col min="11789" max="11789" width="35.28515625" style="51" customWidth="1"/>
    <col min="11790" max="11790" width="24.7109375" style="51" customWidth="1"/>
    <col min="11791" max="11791" width="16.5703125" style="51" customWidth="1"/>
    <col min="11792" max="11794" width="9.140625" style="51"/>
    <col min="11795" max="11795" width="11.28515625" style="51" customWidth="1"/>
    <col min="11796" max="12032" width="9.140625" style="51"/>
    <col min="12033" max="12033" width="5.28515625" style="51" customWidth="1"/>
    <col min="12034" max="12034" width="60" style="51" customWidth="1"/>
    <col min="12035" max="12035" width="12.28515625" style="51" customWidth="1"/>
    <col min="12036" max="12036" width="14" style="51" customWidth="1"/>
    <col min="12037" max="12037" width="12.5703125" style="51" customWidth="1"/>
    <col min="12038" max="12038" width="12.85546875" style="51" customWidth="1"/>
    <col min="12039" max="12039" width="12.42578125" style="51" customWidth="1"/>
    <col min="12040" max="12040" width="11" style="51" customWidth="1"/>
    <col min="12041" max="12041" width="12.5703125" style="51" customWidth="1"/>
    <col min="12042" max="12042" width="13.28515625" style="51" customWidth="1"/>
    <col min="12043" max="12044" width="10.42578125" style="51" customWidth="1"/>
    <col min="12045" max="12045" width="35.28515625" style="51" customWidth="1"/>
    <col min="12046" max="12046" width="24.7109375" style="51" customWidth="1"/>
    <col min="12047" max="12047" width="16.5703125" style="51" customWidth="1"/>
    <col min="12048" max="12050" width="9.140625" style="51"/>
    <col min="12051" max="12051" width="11.28515625" style="51" customWidth="1"/>
    <col min="12052" max="12288" width="9.140625" style="51"/>
    <col min="12289" max="12289" width="5.28515625" style="51" customWidth="1"/>
    <col min="12290" max="12290" width="60" style="51" customWidth="1"/>
    <col min="12291" max="12291" width="12.28515625" style="51" customWidth="1"/>
    <col min="12292" max="12292" width="14" style="51" customWidth="1"/>
    <col min="12293" max="12293" width="12.5703125" style="51" customWidth="1"/>
    <col min="12294" max="12294" width="12.85546875" style="51" customWidth="1"/>
    <col min="12295" max="12295" width="12.42578125" style="51" customWidth="1"/>
    <col min="12296" max="12296" width="11" style="51" customWidth="1"/>
    <col min="12297" max="12297" width="12.5703125" style="51" customWidth="1"/>
    <col min="12298" max="12298" width="13.28515625" style="51" customWidth="1"/>
    <col min="12299" max="12300" width="10.42578125" style="51" customWidth="1"/>
    <col min="12301" max="12301" width="35.28515625" style="51" customWidth="1"/>
    <col min="12302" max="12302" width="24.7109375" style="51" customWidth="1"/>
    <col min="12303" max="12303" width="16.5703125" style="51" customWidth="1"/>
    <col min="12304" max="12306" width="9.140625" style="51"/>
    <col min="12307" max="12307" width="11.28515625" style="51" customWidth="1"/>
    <col min="12308" max="12544" width="9.140625" style="51"/>
    <col min="12545" max="12545" width="5.28515625" style="51" customWidth="1"/>
    <col min="12546" max="12546" width="60" style="51" customWidth="1"/>
    <col min="12547" max="12547" width="12.28515625" style="51" customWidth="1"/>
    <col min="12548" max="12548" width="14" style="51" customWidth="1"/>
    <col min="12549" max="12549" width="12.5703125" style="51" customWidth="1"/>
    <col min="12550" max="12550" width="12.85546875" style="51" customWidth="1"/>
    <col min="12551" max="12551" width="12.42578125" style="51" customWidth="1"/>
    <col min="12552" max="12552" width="11" style="51" customWidth="1"/>
    <col min="12553" max="12553" width="12.5703125" style="51" customWidth="1"/>
    <col min="12554" max="12554" width="13.28515625" style="51" customWidth="1"/>
    <col min="12555" max="12556" width="10.42578125" style="51" customWidth="1"/>
    <col min="12557" max="12557" width="35.28515625" style="51" customWidth="1"/>
    <col min="12558" max="12558" width="24.7109375" style="51" customWidth="1"/>
    <col min="12559" max="12559" width="16.5703125" style="51" customWidth="1"/>
    <col min="12560" max="12562" width="9.140625" style="51"/>
    <col min="12563" max="12563" width="11.28515625" style="51" customWidth="1"/>
    <col min="12564" max="12800" width="9.140625" style="51"/>
    <col min="12801" max="12801" width="5.28515625" style="51" customWidth="1"/>
    <col min="12802" max="12802" width="60" style="51" customWidth="1"/>
    <col min="12803" max="12803" width="12.28515625" style="51" customWidth="1"/>
    <col min="12804" max="12804" width="14" style="51" customWidth="1"/>
    <col min="12805" max="12805" width="12.5703125" style="51" customWidth="1"/>
    <col min="12806" max="12806" width="12.85546875" style="51" customWidth="1"/>
    <col min="12807" max="12807" width="12.42578125" style="51" customWidth="1"/>
    <col min="12808" max="12808" width="11" style="51" customWidth="1"/>
    <col min="12809" max="12809" width="12.5703125" style="51" customWidth="1"/>
    <col min="12810" max="12810" width="13.28515625" style="51" customWidth="1"/>
    <col min="12811" max="12812" width="10.42578125" style="51" customWidth="1"/>
    <col min="12813" max="12813" width="35.28515625" style="51" customWidth="1"/>
    <col min="12814" max="12814" width="24.7109375" style="51" customWidth="1"/>
    <col min="12815" max="12815" width="16.5703125" style="51" customWidth="1"/>
    <col min="12816" max="12818" width="9.140625" style="51"/>
    <col min="12819" max="12819" width="11.28515625" style="51" customWidth="1"/>
    <col min="12820" max="13056" width="9.140625" style="51"/>
    <col min="13057" max="13057" width="5.28515625" style="51" customWidth="1"/>
    <col min="13058" max="13058" width="60" style="51" customWidth="1"/>
    <col min="13059" max="13059" width="12.28515625" style="51" customWidth="1"/>
    <col min="13060" max="13060" width="14" style="51" customWidth="1"/>
    <col min="13061" max="13061" width="12.5703125" style="51" customWidth="1"/>
    <col min="13062" max="13062" width="12.85546875" style="51" customWidth="1"/>
    <col min="13063" max="13063" width="12.42578125" style="51" customWidth="1"/>
    <col min="13064" max="13064" width="11" style="51" customWidth="1"/>
    <col min="13065" max="13065" width="12.5703125" style="51" customWidth="1"/>
    <col min="13066" max="13066" width="13.28515625" style="51" customWidth="1"/>
    <col min="13067" max="13068" width="10.42578125" style="51" customWidth="1"/>
    <col min="13069" max="13069" width="35.28515625" style="51" customWidth="1"/>
    <col min="13070" max="13070" width="24.7109375" style="51" customWidth="1"/>
    <col min="13071" max="13071" width="16.5703125" style="51" customWidth="1"/>
    <col min="13072" max="13074" width="9.140625" style="51"/>
    <col min="13075" max="13075" width="11.28515625" style="51" customWidth="1"/>
    <col min="13076" max="13312" width="9.140625" style="51"/>
    <col min="13313" max="13313" width="5.28515625" style="51" customWidth="1"/>
    <col min="13314" max="13314" width="60" style="51" customWidth="1"/>
    <col min="13315" max="13315" width="12.28515625" style="51" customWidth="1"/>
    <col min="13316" max="13316" width="14" style="51" customWidth="1"/>
    <col min="13317" max="13317" width="12.5703125" style="51" customWidth="1"/>
    <col min="13318" max="13318" width="12.85546875" style="51" customWidth="1"/>
    <col min="13319" max="13319" width="12.42578125" style="51" customWidth="1"/>
    <col min="13320" max="13320" width="11" style="51" customWidth="1"/>
    <col min="13321" max="13321" width="12.5703125" style="51" customWidth="1"/>
    <col min="13322" max="13322" width="13.28515625" style="51" customWidth="1"/>
    <col min="13323" max="13324" width="10.42578125" style="51" customWidth="1"/>
    <col min="13325" max="13325" width="35.28515625" style="51" customWidth="1"/>
    <col min="13326" max="13326" width="24.7109375" style="51" customWidth="1"/>
    <col min="13327" max="13327" width="16.5703125" style="51" customWidth="1"/>
    <col min="13328" max="13330" width="9.140625" style="51"/>
    <col min="13331" max="13331" width="11.28515625" style="51" customWidth="1"/>
    <col min="13332" max="13568" width="9.140625" style="51"/>
    <col min="13569" max="13569" width="5.28515625" style="51" customWidth="1"/>
    <col min="13570" max="13570" width="60" style="51" customWidth="1"/>
    <col min="13571" max="13571" width="12.28515625" style="51" customWidth="1"/>
    <col min="13572" max="13572" width="14" style="51" customWidth="1"/>
    <col min="13573" max="13573" width="12.5703125" style="51" customWidth="1"/>
    <col min="13574" max="13574" width="12.85546875" style="51" customWidth="1"/>
    <col min="13575" max="13575" width="12.42578125" style="51" customWidth="1"/>
    <col min="13576" max="13576" width="11" style="51" customWidth="1"/>
    <col min="13577" max="13577" width="12.5703125" style="51" customWidth="1"/>
    <col min="13578" max="13578" width="13.28515625" style="51" customWidth="1"/>
    <col min="13579" max="13580" width="10.42578125" style="51" customWidth="1"/>
    <col min="13581" max="13581" width="35.28515625" style="51" customWidth="1"/>
    <col min="13582" max="13582" width="24.7109375" style="51" customWidth="1"/>
    <col min="13583" max="13583" width="16.5703125" style="51" customWidth="1"/>
    <col min="13584" max="13586" width="9.140625" style="51"/>
    <col min="13587" max="13587" width="11.28515625" style="51" customWidth="1"/>
    <col min="13588" max="13824" width="9.140625" style="51"/>
    <col min="13825" max="13825" width="5.28515625" style="51" customWidth="1"/>
    <col min="13826" max="13826" width="60" style="51" customWidth="1"/>
    <col min="13827" max="13827" width="12.28515625" style="51" customWidth="1"/>
    <col min="13828" max="13828" width="14" style="51" customWidth="1"/>
    <col min="13829" max="13829" width="12.5703125" style="51" customWidth="1"/>
    <col min="13830" max="13830" width="12.85546875" style="51" customWidth="1"/>
    <col min="13831" max="13831" width="12.42578125" style="51" customWidth="1"/>
    <col min="13832" max="13832" width="11" style="51" customWidth="1"/>
    <col min="13833" max="13833" width="12.5703125" style="51" customWidth="1"/>
    <col min="13834" max="13834" width="13.28515625" style="51" customWidth="1"/>
    <col min="13835" max="13836" width="10.42578125" style="51" customWidth="1"/>
    <col min="13837" max="13837" width="35.28515625" style="51" customWidth="1"/>
    <col min="13838" max="13838" width="24.7109375" style="51" customWidth="1"/>
    <col min="13839" max="13839" width="16.5703125" style="51" customWidth="1"/>
    <col min="13840" max="13842" width="9.140625" style="51"/>
    <col min="13843" max="13843" width="11.28515625" style="51" customWidth="1"/>
    <col min="13844" max="14080" width="9.140625" style="51"/>
    <col min="14081" max="14081" width="5.28515625" style="51" customWidth="1"/>
    <col min="14082" max="14082" width="60" style="51" customWidth="1"/>
    <col min="14083" max="14083" width="12.28515625" style="51" customWidth="1"/>
    <col min="14084" max="14084" width="14" style="51" customWidth="1"/>
    <col min="14085" max="14085" width="12.5703125" style="51" customWidth="1"/>
    <col min="14086" max="14086" width="12.85546875" style="51" customWidth="1"/>
    <col min="14087" max="14087" width="12.42578125" style="51" customWidth="1"/>
    <col min="14088" max="14088" width="11" style="51" customWidth="1"/>
    <col min="14089" max="14089" width="12.5703125" style="51" customWidth="1"/>
    <col min="14090" max="14090" width="13.28515625" style="51" customWidth="1"/>
    <col min="14091" max="14092" width="10.42578125" style="51" customWidth="1"/>
    <col min="14093" max="14093" width="35.28515625" style="51" customWidth="1"/>
    <col min="14094" max="14094" width="24.7109375" style="51" customWidth="1"/>
    <col min="14095" max="14095" width="16.5703125" style="51" customWidth="1"/>
    <col min="14096" max="14098" width="9.140625" style="51"/>
    <col min="14099" max="14099" width="11.28515625" style="51" customWidth="1"/>
    <col min="14100" max="14336" width="9.140625" style="51"/>
    <col min="14337" max="14337" width="5.28515625" style="51" customWidth="1"/>
    <col min="14338" max="14338" width="60" style="51" customWidth="1"/>
    <col min="14339" max="14339" width="12.28515625" style="51" customWidth="1"/>
    <col min="14340" max="14340" width="14" style="51" customWidth="1"/>
    <col min="14341" max="14341" width="12.5703125" style="51" customWidth="1"/>
    <col min="14342" max="14342" width="12.85546875" style="51" customWidth="1"/>
    <col min="14343" max="14343" width="12.42578125" style="51" customWidth="1"/>
    <col min="14344" max="14344" width="11" style="51" customWidth="1"/>
    <col min="14345" max="14345" width="12.5703125" style="51" customWidth="1"/>
    <col min="14346" max="14346" width="13.28515625" style="51" customWidth="1"/>
    <col min="14347" max="14348" width="10.42578125" style="51" customWidth="1"/>
    <col min="14349" max="14349" width="35.28515625" style="51" customWidth="1"/>
    <col min="14350" max="14350" width="24.7109375" style="51" customWidth="1"/>
    <col min="14351" max="14351" width="16.5703125" style="51" customWidth="1"/>
    <col min="14352" max="14354" width="9.140625" style="51"/>
    <col min="14355" max="14355" width="11.28515625" style="51" customWidth="1"/>
    <col min="14356" max="14592" width="9.140625" style="51"/>
    <col min="14593" max="14593" width="5.28515625" style="51" customWidth="1"/>
    <col min="14594" max="14594" width="60" style="51" customWidth="1"/>
    <col min="14595" max="14595" width="12.28515625" style="51" customWidth="1"/>
    <col min="14596" max="14596" width="14" style="51" customWidth="1"/>
    <col min="14597" max="14597" width="12.5703125" style="51" customWidth="1"/>
    <col min="14598" max="14598" width="12.85546875" style="51" customWidth="1"/>
    <col min="14599" max="14599" width="12.42578125" style="51" customWidth="1"/>
    <col min="14600" max="14600" width="11" style="51" customWidth="1"/>
    <col min="14601" max="14601" width="12.5703125" style="51" customWidth="1"/>
    <col min="14602" max="14602" width="13.28515625" style="51" customWidth="1"/>
    <col min="14603" max="14604" width="10.42578125" style="51" customWidth="1"/>
    <col min="14605" max="14605" width="35.28515625" style="51" customWidth="1"/>
    <col min="14606" max="14606" width="24.7109375" style="51" customWidth="1"/>
    <col min="14607" max="14607" width="16.5703125" style="51" customWidth="1"/>
    <col min="14608" max="14610" width="9.140625" style="51"/>
    <col min="14611" max="14611" width="11.28515625" style="51" customWidth="1"/>
    <col min="14612" max="14848" width="9.140625" style="51"/>
    <col min="14849" max="14849" width="5.28515625" style="51" customWidth="1"/>
    <col min="14850" max="14850" width="60" style="51" customWidth="1"/>
    <col min="14851" max="14851" width="12.28515625" style="51" customWidth="1"/>
    <col min="14852" max="14852" width="14" style="51" customWidth="1"/>
    <col min="14853" max="14853" width="12.5703125" style="51" customWidth="1"/>
    <col min="14854" max="14854" width="12.85546875" style="51" customWidth="1"/>
    <col min="14855" max="14855" width="12.42578125" style="51" customWidth="1"/>
    <col min="14856" max="14856" width="11" style="51" customWidth="1"/>
    <col min="14857" max="14857" width="12.5703125" style="51" customWidth="1"/>
    <col min="14858" max="14858" width="13.28515625" style="51" customWidth="1"/>
    <col min="14859" max="14860" width="10.42578125" style="51" customWidth="1"/>
    <col min="14861" max="14861" width="35.28515625" style="51" customWidth="1"/>
    <col min="14862" max="14862" width="24.7109375" style="51" customWidth="1"/>
    <col min="14863" max="14863" width="16.5703125" style="51" customWidth="1"/>
    <col min="14864" max="14866" width="9.140625" style="51"/>
    <col min="14867" max="14867" width="11.28515625" style="51" customWidth="1"/>
    <col min="14868" max="15104" width="9.140625" style="51"/>
    <col min="15105" max="15105" width="5.28515625" style="51" customWidth="1"/>
    <col min="15106" max="15106" width="60" style="51" customWidth="1"/>
    <col min="15107" max="15107" width="12.28515625" style="51" customWidth="1"/>
    <col min="15108" max="15108" width="14" style="51" customWidth="1"/>
    <col min="15109" max="15109" width="12.5703125" style="51" customWidth="1"/>
    <col min="15110" max="15110" width="12.85546875" style="51" customWidth="1"/>
    <col min="15111" max="15111" width="12.42578125" style="51" customWidth="1"/>
    <col min="15112" max="15112" width="11" style="51" customWidth="1"/>
    <col min="15113" max="15113" width="12.5703125" style="51" customWidth="1"/>
    <col min="15114" max="15114" width="13.28515625" style="51" customWidth="1"/>
    <col min="15115" max="15116" width="10.42578125" style="51" customWidth="1"/>
    <col min="15117" max="15117" width="35.28515625" style="51" customWidth="1"/>
    <col min="15118" max="15118" width="24.7109375" style="51" customWidth="1"/>
    <col min="15119" max="15119" width="16.5703125" style="51" customWidth="1"/>
    <col min="15120" max="15122" width="9.140625" style="51"/>
    <col min="15123" max="15123" width="11.28515625" style="51" customWidth="1"/>
    <col min="15124" max="15360" width="9.140625" style="51"/>
    <col min="15361" max="15361" width="5.28515625" style="51" customWidth="1"/>
    <col min="15362" max="15362" width="60" style="51" customWidth="1"/>
    <col min="15363" max="15363" width="12.28515625" style="51" customWidth="1"/>
    <col min="15364" max="15364" width="14" style="51" customWidth="1"/>
    <col min="15365" max="15365" width="12.5703125" style="51" customWidth="1"/>
    <col min="15366" max="15366" width="12.85546875" style="51" customWidth="1"/>
    <col min="15367" max="15367" width="12.42578125" style="51" customWidth="1"/>
    <col min="15368" max="15368" width="11" style="51" customWidth="1"/>
    <col min="15369" max="15369" width="12.5703125" style="51" customWidth="1"/>
    <col min="15370" max="15370" width="13.28515625" style="51" customWidth="1"/>
    <col min="15371" max="15372" width="10.42578125" style="51" customWidth="1"/>
    <col min="15373" max="15373" width="35.28515625" style="51" customWidth="1"/>
    <col min="15374" max="15374" width="24.7109375" style="51" customWidth="1"/>
    <col min="15375" max="15375" width="16.5703125" style="51" customWidth="1"/>
    <col min="15376" max="15378" width="9.140625" style="51"/>
    <col min="15379" max="15379" width="11.28515625" style="51" customWidth="1"/>
    <col min="15380" max="15616" width="9.140625" style="51"/>
    <col min="15617" max="15617" width="5.28515625" style="51" customWidth="1"/>
    <col min="15618" max="15618" width="60" style="51" customWidth="1"/>
    <col min="15619" max="15619" width="12.28515625" style="51" customWidth="1"/>
    <col min="15620" max="15620" width="14" style="51" customWidth="1"/>
    <col min="15621" max="15621" width="12.5703125" style="51" customWidth="1"/>
    <col min="15622" max="15622" width="12.85546875" style="51" customWidth="1"/>
    <col min="15623" max="15623" width="12.42578125" style="51" customWidth="1"/>
    <col min="15624" max="15624" width="11" style="51" customWidth="1"/>
    <col min="15625" max="15625" width="12.5703125" style="51" customWidth="1"/>
    <col min="15626" max="15626" width="13.28515625" style="51" customWidth="1"/>
    <col min="15627" max="15628" width="10.42578125" style="51" customWidth="1"/>
    <col min="15629" max="15629" width="35.28515625" style="51" customWidth="1"/>
    <col min="15630" max="15630" width="24.7109375" style="51" customWidth="1"/>
    <col min="15631" max="15631" width="16.5703125" style="51" customWidth="1"/>
    <col min="15632" max="15634" width="9.140625" style="51"/>
    <col min="15635" max="15635" width="11.28515625" style="51" customWidth="1"/>
    <col min="15636" max="15872" width="9.140625" style="51"/>
    <col min="15873" max="15873" width="5.28515625" style="51" customWidth="1"/>
    <col min="15874" max="15874" width="60" style="51" customWidth="1"/>
    <col min="15875" max="15875" width="12.28515625" style="51" customWidth="1"/>
    <col min="15876" max="15876" width="14" style="51" customWidth="1"/>
    <col min="15877" max="15877" width="12.5703125" style="51" customWidth="1"/>
    <col min="15878" max="15878" width="12.85546875" style="51" customWidth="1"/>
    <col min="15879" max="15879" width="12.42578125" style="51" customWidth="1"/>
    <col min="15880" max="15880" width="11" style="51" customWidth="1"/>
    <col min="15881" max="15881" width="12.5703125" style="51" customWidth="1"/>
    <col min="15882" max="15882" width="13.28515625" style="51" customWidth="1"/>
    <col min="15883" max="15884" width="10.42578125" style="51" customWidth="1"/>
    <col min="15885" max="15885" width="35.28515625" style="51" customWidth="1"/>
    <col min="15886" max="15886" width="24.7109375" style="51" customWidth="1"/>
    <col min="15887" max="15887" width="16.5703125" style="51" customWidth="1"/>
    <col min="15888" max="15890" width="9.140625" style="51"/>
    <col min="15891" max="15891" width="11.28515625" style="51" customWidth="1"/>
    <col min="15892" max="16128" width="9.140625" style="51"/>
    <col min="16129" max="16129" width="5.28515625" style="51" customWidth="1"/>
    <col min="16130" max="16130" width="60" style="51" customWidth="1"/>
    <col min="16131" max="16131" width="12.28515625" style="51" customWidth="1"/>
    <col min="16132" max="16132" width="14" style="51" customWidth="1"/>
    <col min="16133" max="16133" width="12.5703125" style="51" customWidth="1"/>
    <col min="16134" max="16134" width="12.85546875" style="51" customWidth="1"/>
    <col min="16135" max="16135" width="12.42578125" style="51" customWidth="1"/>
    <col min="16136" max="16136" width="11" style="51" customWidth="1"/>
    <col min="16137" max="16137" width="12.5703125" style="51" customWidth="1"/>
    <col min="16138" max="16138" width="13.28515625" style="51" customWidth="1"/>
    <col min="16139" max="16140" width="10.42578125" style="51" customWidth="1"/>
    <col min="16141" max="16141" width="35.28515625" style="51" customWidth="1"/>
    <col min="16142" max="16142" width="24.7109375" style="51" customWidth="1"/>
    <col min="16143" max="16143" width="16.5703125" style="51" customWidth="1"/>
    <col min="16144" max="16146" width="9.140625" style="51"/>
    <col min="16147" max="16147" width="11.28515625" style="51" customWidth="1"/>
    <col min="16148" max="16384" width="9.140625" style="51"/>
  </cols>
  <sheetData>
    <row r="1" spans="1:19" x14ac:dyDescent="0.25">
      <c r="L1" s="361" t="s">
        <v>31</v>
      </c>
      <c r="M1" s="361"/>
      <c r="N1" s="361"/>
      <c r="O1" s="361"/>
    </row>
    <row r="2" spans="1:19" x14ac:dyDescent="0.25">
      <c r="L2" s="145"/>
      <c r="M2" s="145"/>
      <c r="N2" s="145"/>
      <c r="O2" s="145"/>
    </row>
    <row r="3" spans="1:19" ht="35.25" customHeight="1" x14ac:dyDescent="0.25">
      <c r="A3" s="362" t="s">
        <v>32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5" spans="1:19" x14ac:dyDescent="0.25">
      <c r="A5" s="363" t="s">
        <v>236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</row>
    <row r="7" spans="1:19" x14ac:dyDescent="0.25">
      <c r="A7" s="364" t="s">
        <v>125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</row>
    <row r="8" spans="1:19" ht="15" customHeight="1" x14ac:dyDescent="0.25">
      <c r="A8" s="365" t="s">
        <v>33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</row>
    <row r="9" spans="1:19" ht="1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9" ht="23.25" customHeight="1" x14ac:dyDescent="0.25">
      <c r="A10" s="366" t="s">
        <v>126</v>
      </c>
      <c r="B10" s="366" t="s">
        <v>127</v>
      </c>
      <c r="C10" s="366" t="s">
        <v>230</v>
      </c>
      <c r="D10" s="366"/>
      <c r="E10" s="366"/>
      <c r="F10" s="366"/>
      <c r="G10" s="366" t="s">
        <v>35</v>
      </c>
      <c r="H10" s="366"/>
      <c r="I10" s="366"/>
      <c r="J10" s="366"/>
      <c r="K10" s="366" t="s">
        <v>200</v>
      </c>
      <c r="L10" s="366"/>
      <c r="M10" s="366" t="s">
        <v>36</v>
      </c>
      <c r="N10" s="366" t="s">
        <v>37</v>
      </c>
      <c r="O10" s="366" t="s">
        <v>38</v>
      </c>
    </row>
    <row r="11" spans="1:19" ht="35.25" customHeight="1" x14ac:dyDescent="0.25">
      <c r="A11" s="366"/>
      <c r="B11" s="366"/>
      <c r="C11" s="366" t="s">
        <v>39</v>
      </c>
      <c r="D11" s="366" t="s">
        <v>40</v>
      </c>
      <c r="E11" s="366" t="s">
        <v>41</v>
      </c>
      <c r="F11" s="366" t="s">
        <v>42</v>
      </c>
      <c r="G11" s="366" t="s">
        <v>39</v>
      </c>
      <c r="H11" s="366" t="s">
        <v>40</v>
      </c>
      <c r="I11" s="366" t="s">
        <v>41</v>
      </c>
      <c r="J11" s="366" t="s">
        <v>42</v>
      </c>
      <c r="K11" s="366"/>
      <c r="L11" s="366"/>
      <c r="M11" s="366"/>
      <c r="N11" s="366"/>
      <c r="O11" s="366"/>
      <c r="P11" s="147"/>
    </row>
    <row r="12" spans="1:19" ht="55.5" customHeight="1" x14ac:dyDescent="0.25">
      <c r="A12" s="366"/>
      <c r="B12" s="366"/>
      <c r="C12" s="366"/>
      <c r="D12" s="366"/>
      <c r="E12" s="366"/>
      <c r="F12" s="366"/>
      <c r="G12" s="366"/>
      <c r="H12" s="366"/>
      <c r="I12" s="366"/>
      <c r="J12" s="366"/>
      <c r="K12" s="53" t="s">
        <v>43</v>
      </c>
      <c r="L12" s="53" t="s">
        <v>44</v>
      </c>
      <c r="M12" s="366"/>
      <c r="N12" s="366"/>
      <c r="O12" s="366"/>
      <c r="P12" s="367" t="s">
        <v>128</v>
      </c>
      <c r="Q12" s="368"/>
    </row>
    <row r="13" spans="1:19" s="148" customFormat="1" ht="30" x14ac:dyDescent="0.25">
      <c r="A13" s="369" t="s">
        <v>45</v>
      </c>
      <c r="B13" s="370"/>
      <c r="C13" s="54">
        <f>SUM(C14:C27)</f>
        <v>628.49</v>
      </c>
      <c r="D13" s="54">
        <f t="shared" ref="D13:L13" si="0">SUM(D14:D27)</f>
        <v>628.49</v>
      </c>
      <c r="E13" s="54">
        <f t="shared" si="0"/>
        <v>523</v>
      </c>
      <c r="F13" s="54">
        <f t="shared" si="0"/>
        <v>0</v>
      </c>
      <c r="G13" s="54">
        <f t="shared" si="0"/>
        <v>599.44999999999993</v>
      </c>
      <c r="H13" s="54">
        <f t="shared" si="0"/>
        <v>599.44999999999993</v>
      </c>
      <c r="I13" s="54">
        <f t="shared" si="0"/>
        <v>502</v>
      </c>
      <c r="J13" s="54">
        <f t="shared" si="0"/>
        <v>0</v>
      </c>
      <c r="K13" s="54">
        <f t="shared" si="0"/>
        <v>0.36</v>
      </c>
      <c r="L13" s="54">
        <f t="shared" si="0"/>
        <v>0</v>
      </c>
      <c r="M13" s="56"/>
      <c r="N13" s="56"/>
      <c r="O13" s="56"/>
      <c r="P13" s="148" t="s">
        <v>129</v>
      </c>
      <c r="Q13" s="148" t="s">
        <v>130</v>
      </c>
      <c r="R13" s="148" t="s">
        <v>131</v>
      </c>
      <c r="S13" s="148" t="s">
        <v>128</v>
      </c>
    </row>
    <row r="14" spans="1:19" ht="142.5" customHeight="1" x14ac:dyDescent="0.25">
      <c r="A14" s="53">
        <v>1</v>
      </c>
      <c r="B14" s="306" t="s">
        <v>132</v>
      </c>
      <c r="C14" s="149">
        <v>169</v>
      </c>
      <c r="D14" s="149">
        <v>169</v>
      </c>
      <c r="E14" s="149">
        <v>154</v>
      </c>
      <c r="F14" s="149">
        <v>0</v>
      </c>
      <c r="G14" s="149">
        <f>'СОШ 1'!G30</f>
        <v>164.14</v>
      </c>
      <c r="H14" s="149">
        <f>'СОШ 1'!H30</f>
        <v>164.14</v>
      </c>
      <c r="I14" s="149">
        <f>'СОШ 1'!I30</f>
        <v>151</v>
      </c>
      <c r="J14" s="149">
        <f>'СОШ 1'!J30</f>
        <v>0</v>
      </c>
      <c r="K14" s="149">
        <f>'СОШ 1'!K30</f>
        <v>0</v>
      </c>
      <c r="L14" s="149">
        <f>'СОШ 1'!L30</f>
        <v>0</v>
      </c>
      <c r="M14" s="280" t="str">
        <f>'СОШ 1'!M30</f>
        <v>по школе уменшилась ставка учителей на 1,56ед,1 ед.водителя;по ДОД уменшилось ставка ПДО на 0,3ед,0,5ед-тьютер,0,5ед.пед.организатор,0,5едтуборщица,1,0едт-водителя,добавилась 0,5едт.вахтера</v>
      </c>
      <c r="N14" s="280" t="str">
        <f>'СОШ 1'!N30</f>
        <v>уволились:2 учителя,1-водитель</v>
      </c>
      <c r="O14" s="149">
        <f>'СОШ 1'!O30</f>
        <v>0</v>
      </c>
      <c r="P14" s="150">
        <f>D14-H14</f>
        <v>4.8600000000000136</v>
      </c>
      <c r="Q14" s="150">
        <f>E14-I14</f>
        <v>3</v>
      </c>
      <c r="R14" s="191">
        <v>121.8</v>
      </c>
      <c r="S14" s="151">
        <f>I14-R14</f>
        <v>29.200000000000003</v>
      </c>
    </row>
    <row r="15" spans="1:19" ht="221.25" customHeight="1" x14ac:dyDescent="0.25">
      <c r="A15" s="53">
        <v>2</v>
      </c>
      <c r="B15" s="306" t="s">
        <v>188</v>
      </c>
      <c r="C15" s="149">
        <v>132.91999999999999</v>
      </c>
      <c r="D15" s="149">
        <v>132.91999999999999</v>
      </c>
      <c r="E15" s="149">
        <v>112</v>
      </c>
      <c r="F15" s="149">
        <v>0</v>
      </c>
      <c r="G15" s="149">
        <f>'СОШ 2'!G30</f>
        <v>123.28</v>
      </c>
      <c r="H15" s="149">
        <f>'СОШ 2'!H30</f>
        <v>123.28</v>
      </c>
      <c r="I15" s="149">
        <f>'СОШ 2'!I30</f>
        <v>104</v>
      </c>
      <c r="J15" s="149">
        <f>'СОШ 2'!J30</f>
        <v>0</v>
      </c>
      <c r="K15" s="149">
        <f>'СОШ 2'!K30</f>
        <v>0</v>
      </c>
      <c r="L15" s="149">
        <f>'СОШ 2'!L30</f>
        <v>0</v>
      </c>
      <c r="M15" s="280" t="str">
        <f>'СОШ 2'!M30</f>
        <v>+0,72ст. в школе педагогич.став.,-0,25 инстр.по физ.культурев Звездочке,-0,25инст.по физ.в Теремке+0,5 ст .кладовщика в Теремке,-3,8ст.воспит.-2ст.пом.воспит.,-2,5ст. кладовщ.-1,5ст.дворника,-1ст.кастелянши.,+1ст.методиста в школе.,+0,5ст.рабоч.по комп.обс.здан,-1,06 ст.учит.</v>
      </c>
      <c r="N15" s="280" t="str">
        <f>'СОШ 2'!N30</f>
        <v>увол.внеш.совмес.-1муз.рук.,3учит.;2 пом.воспит.1 воспит.1 завхоз.,1 сторож,1 кух.раб.,1 повар.,1стар.воспит.,принято внешн.сов.-3учит,1 муз.рук.</v>
      </c>
      <c r="O15" s="149">
        <f>'СОШ 2'!O30</f>
        <v>0</v>
      </c>
      <c r="P15" s="150">
        <f>D15-H15</f>
        <v>9.6399999999999864</v>
      </c>
      <c r="Q15" s="150">
        <f>E15-I15</f>
        <v>8</v>
      </c>
      <c r="R15" s="191">
        <v>113.7</v>
      </c>
      <c r="S15" s="151">
        <f t="shared" ref="S15:S27" si="1">I15-R15</f>
        <v>-9.7000000000000028</v>
      </c>
    </row>
    <row r="16" spans="1:19" ht="97.5" customHeight="1" x14ac:dyDescent="0.25">
      <c r="A16" s="53">
        <v>3</v>
      </c>
      <c r="B16" s="306" t="s">
        <v>133</v>
      </c>
      <c r="C16" s="149">
        <v>36.630000000000003</v>
      </c>
      <c r="D16" s="149">
        <v>36.630000000000003</v>
      </c>
      <c r="E16" s="149">
        <v>30</v>
      </c>
      <c r="F16" s="149">
        <v>0</v>
      </c>
      <c r="G16" s="149">
        <f>Ден!G30</f>
        <v>35.020000000000003</v>
      </c>
      <c r="H16" s="149">
        <f>Ден!H30</f>
        <v>35.020000000000003</v>
      </c>
      <c r="I16" s="149">
        <f>Ден!I30</f>
        <v>30</v>
      </c>
      <c r="J16" s="149">
        <f>Ден!J30</f>
        <v>0</v>
      </c>
      <c r="K16" s="149">
        <v>0</v>
      </c>
      <c r="L16" s="149">
        <f>Ден!L30</f>
        <v>0</v>
      </c>
      <c r="M16" s="149" t="str">
        <f>Ден!M30</f>
        <v>сократили зам.директора 1 ст.,уменьшилось количество пед.ставок 0,61</v>
      </c>
      <c r="N16" s="149" t="str">
        <f>Ден!N30</f>
        <v>воспитатель уволилась.другая вышла из декрета.</v>
      </c>
      <c r="O16" s="149">
        <f>Ден!O30</f>
        <v>0</v>
      </c>
      <c r="P16" s="150">
        <f t="shared" ref="P16:Q27" si="2">D16-H16</f>
        <v>1.6099999999999994</v>
      </c>
      <c r="Q16" s="150">
        <f t="shared" si="2"/>
        <v>0</v>
      </c>
      <c r="R16" s="192">
        <v>29.3</v>
      </c>
      <c r="S16" s="151">
        <f t="shared" si="1"/>
        <v>0.69999999999999929</v>
      </c>
    </row>
    <row r="17" spans="1:20" ht="176.25" customHeight="1" x14ac:dyDescent="0.25">
      <c r="A17" s="53">
        <v>4</v>
      </c>
      <c r="B17" s="306" t="s">
        <v>189</v>
      </c>
      <c r="C17" s="149">
        <v>29.67</v>
      </c>
      <c r="D17" s="149">
        <v>29.67</v>
      </c>
      <c r="E17" s="149">
        <v>21</v>
      </c>
      <c r="F17" s="149">
        <v>0</v>
      </c>
      <c r="G17" s="149">
        <f>Ст.Шен!G30</f>
        <v>28.54</v>
      </c>
      <c r="H17" s="149">
        <f>Ст.Шен!H30</f>
        <v>28.54</v>
      </c>
      <c r="I17" s="149">
        <f>Ст.Шен!I30</f>
        <v>21</v>
      </c>
      <c r="J17" s="149">
        <f>Ст.Шен!J30</f>
        <v>0</v>
      </c>
      <c r="K17" s="149">
        <f>Ст.Шен!K30</f>
        <v>0</v>
      </c>
      <c r="L17" s="149">
        <f>Ст.Шен!L30</f>
        <v>0</v>
      </c>
      <c r="M17" s="149" t="str">
        <f>Ст.Шен!M30</f>
        <v>Сокращены ставки:зам.дир.по УВР -0,5ст., зам.директора - 0,25 ст.,педагог-организатор- 0,5 ст. стар.воспит- 0,15 ст, воспитателя -0,1 ст., пом.воспит. -0,1 ст, повар- 0,1 ст. Добавлены ставки: зав.хоз.- 0,25 ст., спец.по закупкам 0,25 ст., учителя -0,07 ст.</v>
      </c>
      <c r="N17" s="149" t="str">
        <f>Ст.Шен!N30</f>
        <v>1 директор уволен,1 учитель уволен, 1 учитель принят, 1 сторож принят</v>
      </c>
      <c r="O17" s="149">
        <f>Ст.Шен!O30</f>
        <v>0</v>
      </c>
      <c r="P17" s="150">
        <f t="shared" si="2"/>
        <v>1.1300000000000026</v>
      </c>
      <c r="Q17" s="150">
        <f t="shared" si="2"/>
        <v>0</v>
      </c>
      <c r="R17" s="191">
        <v>22.2</v>
      </c>
      <c r="S17" s="151">
        <f t="shared" si="1"/>
        <v>-1.1999999999999993</v>
      </c>
    </row>
    <row r="18" spans="1:20" ht="145.5" customHeight="1" x14ac:dyDescent="0.25">
      <c r="A18" s="53">
        <v>5</v>
      </c>
      <c r="B18" s="306" t="s">
        <v>134</v>
      </c>
      <c r="C18" s="149">
        <v>32.549999999999997</v>
      </c>
      <c r="D18" s="149">
        <v>32.549999999999997</v>
      </c>
      <c r="E18" s="149">
        <v>25</v>
      </c>
      <c r="F18" s="149">
        <v>0</v>
      </c>
      <c r="G18" s="149">
        <f>Чет!G30</f>
        <v>33.47</v>
      </c>
      <c r="H18" s="149">
        <f>Чет!H30</f>
        <v>33.47</v>
      </c>
      <c r="I18" s="149">
        <f>Чет!I30</f>
        <v>26</v>
      </c>
      <c r="J18" s="149">
        <f>Чет!J30</f>
        <v>0</v>
      </c>
      <c r="K18" s="149">
        <f>Чет!K30</f>
        <v>0</v>
      </c>
      <c r="L18" s="149">
        <f>Чет!L30</f>
        <v>0</v>
      </c>
      <c r="M18" s="149" t="str">
        <f>Чет!M30</f>
        <v>увеличена должность учителя на 1.42 штатных единиц; 0,5 шт.ед исключены из штатного расписания должность «Заместитель директора по ВР и УВР</v>
      </c>
      <c r="N18" s="149" t="str">
        <f>Чет!N30</f>
        <v xml:space="preserve">в школе уволен по собственному желанию директор, он же в октябре принят учителем, в детском саду вышла с декретного отпуска воспитатель </v>
      </c>
      <c r="O18" s="149">
        <f>Чет!O30</f>
        <v>0</v>
      </c>
      <c r="P18" s="150">
        <f t="shared" si="2"/>
        <v>-0.92000000000000171</v>
      </c>
      <c r="Q18" s="150">
        <f t="shared" si="2"/>
        <v>-1</v>
      </c>
      <c r="R18" s="192">
        <v>26.5</v>
      </c>
      <c r="S18" s="151">
        <f t="shared" si="1"/>
        <v>-0.5</v>
      </c>
    </row>
    <row r="19" spans="1:20" ht="235.5" customHeight="1" x14ac:dyDescent="0.25">
      <c r="A19" s="53">
        <v>6</v>
      </c>
      <c r="B19" s="306" t="s">
        <v>135</v>
      </c>
      <c r="C19" s="149">
        <v>19.61</v>
      </c>
      <c r="D19" s="149">
        <v>19.61</v>
      </c>
      <c r="E19" s="149">
        <v>16</v>
      </c>
      <c r="F19" s="149">
        <v>0</v>
      </c>
      <c r="G19" s="149">
        <f>Акс!G30</f>
        <v>16.5</v>
      </c>
      <c r="H19" s="149">
        <f>Акс!H30</f>
        <v>16.5</v>
      </c>
      <c r="I19" s="149">
        <f>Акс!I30</f>
        <v>14</v>
      </c>
      <c r="J19" s="149">
        <f>Акс!J30</f>
        <v>0</v>
      </c>
      <c r="K19" s="149">
        <f>Акс!K30</f>
        <v>0</v>
      </c>
      <c r="L19" s="149">
        <f>Акс!L30</f>
        <v>0</v>
      </c>
      <c r="M19" s="280" t="str">
        <f>Акс!M30</f>
        <v>Сокращение ставки заместителя директора-0,5,зав.хоз-0,25.,убор.помещ-0,25.сокр.пед.орган.0,5, 0,25 пом. Воспитателя , 0,25 воспитатель и  уменьшение пед.ставок учит на 1,11</v>
      </c>
      <c r="N19" s="280" t="str">
        <f>Акс!N30</f>
        <v>уволлились 2 чел. В связи с сокращ.классов комплет</v>
      </c>
      <c r="O19" s="149">
        <f>Акс!O30</f>
        <v>0</v>
      </c>
      <c r="P19" s="150">
        <f t="shared" si="2"/>
        <v>3.1099999999999994</v>
      </c>
      <c r="Q19" s="150">
        <f t="shared" si="2"/>
        <v>2</v>
      </c>
      <c r="R19" s="191">
        <v>16.100000000000001</v>
      </c>
      <c r="S19" s="151">
        <f t="shared" si="1"/>
        <v>-2.1000000000000014</v>
      </c>
    </row>
    <row r="20" spans="1:20" ht="178.5" customHeight="1" x14ac:dyDescent="0.25">
      <c r="A20" s="53">
        <v>7</v>
      </c>
      <c r="B20" s="306" t="s">
        <v>136</v>
      </c>
      <c r="C20" s="149">
        <v>22.33</v>
      </c>
      <c r="D20" s="149">
        <v>22.33</v>
      </c>
      <c r="E20" s="149">
        <v>22</v>
      </c>
      <c r="F20" s="149">
        <v>0</v>
      </c>
      <c r="G20" s="149">
        <f>Арт!G30</f>
        <v>24.66</v>
      </c>
      <c r="H20" s="149">
        <f>Арт!H30</f>
        <v>24.66</v>
      </c>
      <c r="I20" s="149">
        <f>Арт!I30</f>
        <v>21</v>
      </c>
      <c r="J20" s="149">
        <f>Арт!J30</f>
        <v>0</v>
      </c>
      <c r="K20" s="149">
        <f>Арт!K30</f>
        <v>0</v>
      </c>
      <c r="L20" s="149">
        <f>Арт!L30</f>
        <v>0</v>
      </c>
      <c r="M20" s="280" t="str">
        <f>Арт!M30</f>
        <v xml:space="preserve">в связи с увеличением класса-комплекта. увеличились пед.ставки на 2.33 един. </v>
      </c>
      <c r="N20" s="280" t="str">
        <f>Арт!N30</f>
        <v>уволилась декретница</v>
      </c>
      <c r="O20" s="149">
        <f>Арт!O30</f>
        <v>0</v>
      </c>
      <c r="P20" s="150">
        <f t="shared" si="2"/>
        <v>-2.3300000000000018</v>
      </c>
      <c r="Q20" s="150">
        <f t="shared" si="2"/>
        <v>1</v>
      </c>
      <c r="R20" s="191">
        <v>19.399999999999999</v>
      </c>
      <c r="S20" s="151">
        <f t="shared" si="1"/>
        <v>1.6000000000000014</v>
      </c>
    </row>
    <row r="21" spans="1:20" ht="108.75" customHeight="1" x14ac:dyDescent="0.25">
      <c r="A21" s="53">
        <v>8</v>
      </c>
      <c r="B21" s="306" t="s">
        <v>137</v>
      </c>
      <c r="C21" s="149">
        <v>22.56</v>
      </c>
      <c r="D21" s="149">
        <v>22.56</v>
      </c>
      <c r="E21" s="149">
        <v>17</v>
      </c>
      <c r="F21" s="149" t="s">
        <v>211</v>
      </c>
      <c r="G21" s="149">
        <f>Баг!G30</f>
        <v>22.06</v>
      </c>
      <c r="H21" s="149">
        <f>Баг!H30</f>
        <v>22.06</v>
      </c>
      <c r="I21" s="149">
        <f>Баг!I30</f>
        <v>16</v>
      </c>
      <c r="J21" s="149">
        <f>Баг!J30</f>
        <v>0</v>
      </c>
      <c r="K21" s="149">
        <f>Баг!K30</f>
        <v>0</v>
      </c>
      <c r="L21" s="149">
        <f>Баг!L30</f>
        <v>0</v>
      </c>
      <c r="M21" s="280" t="str">
        <f>Баг!M30</f>
        <v>уменьшились 0,5 ставки зам директора</v>
      </c>
      <c r="N21" s="280" t="str">
        <f>Баг!N30</f>
        <v xml:space="preserve"> 1 чел  уволнение (пом.воспитателя 1ст и воспитатель 0,5 ст ) </v>
      </c>
      <c r="O21" s="149">
        <f>Баг!O30</f>
        <v>0</v>
      </c>
      <c r="P21" s="150">
        <f t="shared" si="2"/>
        <v>0.5</v>
      </c>
      <c r="Q21" s="150">
        <f t="shared" si="2"/>
        <v>1</v>
      </c>
      <c r="R21" s="191">
        <v>17.399999999999999</v>
      </c>
      <c r="S21" s="151">
        <f t="shared" si="1"/>
        <v>-1.3999999999999986</v>
      </c>
    </row>
    <row r="22" spans="1:20" ht="183" customHeight="1" x14ac:dyDescent="0.25">
      <c r="A22" s="53">
        <v>9</v>
      </c>
      <c r="B22" s="306" t="s">
        <v>138</v>
      </c>
      <c r="C22" s="149">
        <v>27.11</v>
      </c>
      <c r="D22" s="149">
        <v>27.11</v>
      </c>
      <c r="E22" s="149">
        <v>20</v>
      </c>
      <c r="F22" s="149">
        <v>0</v>
      </c>
      <c r="G22" s="149">
        <f>Бал!G30</f>
        <v>27.95</v>
      </c>
      <c r="H22" s="149">
        <f>Бал!H30</f>
        <v>27.95</v>
      </c>
      <c r="I22" s="149">
        <f>Бал!I30</f>
        <v>20</v>
      </c>
      <c r="J22" s="149">
        <f>Бал!J30</f>
        <v>0</v>
      </c>
      <c r="K22" s="149">
        <f>Бал!K30</f>
        <v>0</v>
      </c>
      <c r="L22" s="149">
        <f>Бал!L30</f>
        <v>0</v>
      </c>
      <c r="M22" s="280" t="str">
        <f>Бал!M30</f>
        <v>увеличились штатные единицы учителей на 0,84ед. из-за увелич.часов обучающихся на дому и детей обучающихся на дому</v>
      </c>
      <c r="N22" s="280">
        <f>Бал!N30</f>
        <v>0</v>
      </c>
      <c r="O22" s="149">
        <f>Бал!O30</f>
        <v>0</v>
      </c>
      <c r="P22" s="150">
        <f t="shared" si="2"/>
        <v>-0.83999999999999986</v>
      </c>
      <c r="Q22" s="150">
        <f t="shared" si="2"/>
        <v>0</v>
      </c>
      <c r="R22" s="191">
        <v>21.7</v>
      </c>
      <c r="S22" s="151">
        <f t="shared" si="1"/>
        <v>-1.6999999999999993</v>
      </c>
    </row>
    <row r="23" spans="1:20" ht="196.5" customHeight="1" x14ac:dyDescent="0.25">
      <c r="A23" s="53">
        <v>10</v>
      </c>
      <c r="B23" s="306" t="s">
        <v>190</v>
      </c>
      <c r="C23" s="149">
        <v>33.159999999999997</v>
      </c>
      <c r="D23" s="149">
        <v>33.159999999999997</v>
      </c>
      <c r="E23" s="149">
        <v>26</v>
      </c>
      <c r="F23" s="149">
        <v>0</v>
      </c>
      <c r="G23" s="149">
        <f>Кам!G30</f>
        <v>29.34</v>
      </c>
      <c r="H23" s="149">
        <f>Кам!H30</f>
        <v>29.34</v>
      </c>
      <c r="I23" s="149">
        <f>Кам!I30</f>
        <v>23</v>
      </c>
      <c r="J23" s="149">
        <f>Кам!J30</f>
        <v>0</v>
      </c>
      <c r="K23" s="149">
        <f>Кам!K30</f>
        <v>0</v>
      </c>
      <c r="L23" s="149">
        <f>Кам!L30</f>
        <v>0</v>
      </c>
      <c r="M23" s="280" t="str">
        <f>Кам!M30</f>
        <v>соединение кл/комплектов пед.ст. сократились на 2,16 шт.ед;ставка воспитателя сокращена на 0,16 шт.ед.;ставка завхоза-на 0,25шт.ед.;машиниста по стирке -на 0,25 шт.ед. сокр. 0,5 ст библиот.зам.дир.-0,5</v>
      </c>
      <c r="N23" s="280" t="str">
        <f>Кам!N30</f>
        <v>Сокращение 1 учителя, 1 воспитателя д-сада,1 машиниста по стирке и ремонту спец.одежды</v>
      </c>
      <c r="O23" s="149">
        <f>Кам!O30</f>
        <v>0</v>
      </c>
      <c r="P23" s="150">
        <f t="shared" si="2"/>
        <v>3.8199999999999967</v>
      </c>
      <c r="Q23" s="150">
        <f t="shared" si="2"/>
        <v>3</v>
      </c>
      <c r="R23" s="191">
        <v>26.9</v>
      </c>
      <c r="S23" s="151">
        <f t="shared" si="1"/>
        <v>-3.8999999999999986</v>
      </c>
    </row>
    <row r="24" spans="1:20" ht="144" customHeight="1" x14ac:dyDescent="0.25">
      <c r="A24" s="53">
        <v>11</v>
      </c>
      <c r="B24" s="306" t="s">
        <v>139</v>
      </c>
      <c r="C24" s="149">
        <v>31.95</v>
      </c>
      <c r="D24" s="149">
        <v>31.95</v>
      </c>
      <c r="E24" s="149">
        <v>21</v>
      </c>
      <c r="F24" s="149">
        <v>0</v>
      </c>
      <c r="G24" s="149">
        <f>Ром!G30</f>
        <v>32</v>
      </c>
      <c r="H24" s="149">
        <f>Ром!H30</f>
        <v>32</v>
      </c>
      <c r="I24" s="149">
        <f>Ром!I30</f>
        <v>21</v>
      </c>
      <c r="J24" s="149">
        <f>Ром!J30</f>
        <v>0</v>
      </c>
      <c r="K24" s="149">
        <f>Ром!K30</f>
        <v>0</v>
      </c>
      <c r="L24" s="149">
        <f>Ром!L30</f>
        <v>0</v>
      </c>
      <c r="M24" s="280" t="str">
        <f>Ром!M30</f>
        <v>увеличились штат ед педагогов-0,05 ед.</v>
      </c>
      <c r="N24" s="280">
        <f>Ром!N30</f>
        <v>0</v>
      </c>
      <c r="O24" s="149">
        <f>Ром!O30</f>
        <v>0</v>
      </c>
      <c r="P24" s="150">
        <f t="shared" si="2"/>
        <v>-5.0000000000000711E-2</v>
      </c>
      <c r="Q24" s="150">
        <f t="shared" si="2"/>
        <v>0</v>
      </c>
      <c r="R24" s="191">
        <v>24.3</v>
      </c>
      <c r="S24" s="151">
        <f t="shared" si="1"/>
        <v>-3.3000000000000007</v>
      </c>
    </row>
    <row r="25" spans="1:20" ht="138" customHeight="1" x14ac:dyDescent="0.25">
      <c r="A25" s="53">
        <v>12</v>
      </c>
      <c r="B25" s="306" t="s">
        <v>140</v>
      </c>
      <c r="C25" s="149">
        <v>46.11</v>
      </c>
      <c r="D25" s="149">
        <v>46.11</v>
      </c>
      <c r="E25" s="149">
        <v>39</v>
      </c>
      <c r="F25" s="149">
        <v>0</v>
      </c>
      <c r="G25" s="149">
        <f>Сал!G30</f>
        <v>38.75</v>
      </c>
      <c r="H25" s="149">
        <f>Сал!H30</f>
        <v>38.75</v>
      </c>
      <c r="I25" s="149">
        <f>Сал!I30</f>
        <v>34</v>
      </c>
      <c r="J25" s="149">
        <f>Сал!J30</f>
        <v>0</v>
      </c>
      <c r="K25" s="149">
        <f>Сал!K30</f>
        <v>0</v>
      </c>
      <c r="L25" s="149">
        <f>Сал!L30</f>
        <v>0</v>
      </c>
      <c r="M25" s="280" t="str">
        <f>Сал!M30</f>
        <v>изменился шт. у учителей на 4,14 из за объеденеие 2 класса ,0,5 ст.убрали зам.дир.1 ст.сокротили убор.сл.помещ. в ДОУ сокротили ставки , 1ст.помощ.воспит.0,5 воспитателя,0,22 повара,</v>
      </c>
      <c r="N25" s="280" t="str">
        <f>Сал!N30</f>
        <v>1 педагог погиб, с д/с по сокрощению ушли воспитатель и завхоз,уволились с д/с повар и помощ.воспит.</v>
      </c>
      <c r="O25" s="149">
        <f>Сал!O30</f>
        <v>0</v>
      </c>
      <c r="P25" s="150">
        <f t="shared" si="2"/>
        <v>7.3599999999999994</v>
      </c>
      <c r="Q25" s="150">
        <f t="shared" si="2"/>
        <v>5</v>
      </c>
      <c r="R25" s="191">
        <v>39.299999999999997</v>
      </c>
      <c r="S25" s="151">
        <f t="shared" si="1"/>
        <v>-5.2999999999999972</v>
      </c>
    </row>
    <row r="26" spans="1:20" ht="108.75" customHeight="1" x14ac:dyDescent="0.25">
      <c r="A26" s="53">
        <v>13</v>
      </c>
      <c r="B26" s="309" t="s">
        <v>231</v>
      </c>
      <c r="C26" s="149">
        <v>12.39</v>
      </c>
      <c r="D26" s="149">
        <v>12.39</v>
      </c>
      <c r="E26" s="149">
        <v>11</v>
      </c>
      <c r="F26" s="149">
        <v>0</v>
      </c>
      <c r="G26" s="149">
        <f>Ст.Сурк!G30</f>
        <v>11.24</v>
      </c>
      <c r="H26" s="149">
        <f>Ст.Сурк!H30</f>
        <v>11.24</v>
      </c>
      <c r="I26" s="149">
        <f>Ст.Сурк!I30</f>
        <v>11</v>
      </c>
      <c r="J26" s="149">
        <f>Ст.Сурк!J30</f>
        <v>0</v>
      </c>
      <c r="K26" s="149">
        <f>Ст.Сурк!K30</f>
        <v>0.36</v>
      </c>
      <c r="L26" s="149">
        <f>Ст.Сурк!L30</f>
        <v>0</v>
      </c>
      <c r="M26" s="280" t="str">
        <f>Ст.Сурк!M30</f>
        <v>Сокращены ставки директора - 1 ст, гл.бухгалтера -1 ст., спец.по закупкам 0,25 ст., уборщик служ.помещ - 0,15 ст. Увеличены ставки сторожа 0,75 ст., бухгалтера 0,5 ст.</v>
      </c>
      <c r="N26" s="280">
        <f>Ст.Сурк!N30</f>
        <v>0</v>
      </c>
      <c r="O26" s="149">
        <f>Ст.Сурк!O30</f>
        <v>0</v>
      </c>
      <c r="P26" s="150">
        <f t="shared" si="2"/>
        <v>1.1500000000000004</v>
      </c>
      <c r="Q26" s="150">
        <f t="shared" si="2"/>
        <v>0</v>
      </c>
      <c r="R26" s="191">
        <v>12.8</v>
      </c>
      <c r="S26" s="151">
        <f t="shared" si="1"/>
        <v>-1.8000000000000007</v>
      </c>
    </row>
    <row r="27" spans="1:20" ht="86.25" customHeight="1" x14ac:dyDescent="0.25">
      <c r="A27" s="53">
        <v>14</v>
      </c>
      <c r="B27" s="306" t="s">
        <v>141</v>
      </c>
      <c r="C27" s="152">
        <v>12.5</v>
      </c>
      <c r="D27" s="152">
        <v>12.5</v>
      </c>
      <c r="E27" s="152">
        <v>9</v>
      </c>
      <c r="F27" s="152">
        <v>0</v>
      </c>
      <c r="G27" s="152">
        <f>ППЦ!G30</f>
        <v>12.5</v>
      </c>
      <c r="H27" s="152">
        <v>12.5</v>
      </c>
      <c r="I27" s="152">
        <f>ППЦ!I30</f>
        <v>10</v>
      </c>
      <c r="J27" s="152">
        <f>ППЦ!J30</f>
        <v>0</v>
      </c>
      <c r="K27" s="152">
        <f>ППЦ!K30</f>
        <v>0</v>
      </c>
      <c r="L27" s="152">
        <f>ППЦ!L30</f>
        <v>0</v>
      </c>
      <c r="M27" s="149">
        <f>ППЦ!M30</f>
        <v>0</v>
      </c>
      <c r="N27" s="149" t="str">
        <f>ППЦ!N30</f>
        <v>принят педагог-психолог 1 чел</v>
      </c>
      <c r="O27" s="152">
        <f>ППЦ!O30</f>
        <v>0</v>
      </c>
      <c r="P27" s="150">
        <f t="shared" si="2"/>
        <v>0</v>
      </c>
      <c r="Q27" s="150">
        <f t="shared" si="2"/>
        <v>-1</v>
      </c>
      <c r="R27" s="192">
        <v>9.1999999999999993</v>
      </c>
      <c r="S27" s="151">
        <f t="shared" si="1"/>
        <v>0.80000000000000071</v>
      </c>
    </row>
    <row r="28" spans="1:20" x14ac:dyDescent="0.25">
      <c r="Q28" s="125">
        <f>SUM(Q14:Q27)</f>
        <v>21</v>
      </c>
      <c r="R28" s="125">
        <f>SUM(R14:R27)</f>
        <v>500.59999999999997</v>
      </c>
      <c r="S28" s="125">
        <f>SUM(S14:S27)</f>
        <v>1.4000000000000057</v>
      </c>
      <c r="T28" s="125"/>
    </row>
    <row r="29" spans="1:20" x14ac:dyDescent="0.25">
      <c r="A29" s="371" t="s">
        <v>142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</row>
    <row r="30" spans="1:20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20" x14ac:dyDescent="0.25">
      <c r="B31" s="363" t="s">
        <v>143</v>
      </c>
      <c r="C31" s="363"/>
      <c r="E31" s="154"/>
      <c r="G31" s="364" t="s">
        <v>144</v>
      </c>
      <c r="H31" s="364"/>
    </row>
    <row r="32" spans="1:20" x14ac:dyDescent="0.25">
      <c r="E32" s="155" t="s">
        <v>145</v>
      </c>
      <c r="G32" s="372" t="s">
        <v>146</v>
      </c>
      <c r="H32" s="372"/>
    </row>
    <row r="33" spans="2:8" x14ac:dyDescent="0.25">
      <c r="C33" s="156" t="s">
        <v>147</v>
      </c>
    </row>
    <row r="34" spans="2:8" x14ac:dyDescent="0.25">
      <c r="B34" s="363" t="s">
        <v>148</v>
      </c>
      <c r="C34" s="363"/>
      <c r="E34" s="154"/>
      <c r="G34" s="364" t="s">
        <v>149</v>
      </c>
      <c r="H34" s="364"/>
    </row>
    <row r="35" spans="2:8" x14ac:dyDescent="0.25">
      <c r="E35" s="155" t="s">
        <v>145</v>
      </c>
      <c r="G35" s="372" t="s">
        <v>146</v>
      </c>
      <c r="H35" s="372"/>
    </row>
    <row r="36" spans="2:8" x14ac:dyDescent="0.25">
      <c r="B36" s="363" t="s">
        <v>150</v>
      </c>
      <c r="C36" s="363"/>
    </row>
  </sheetData>
  <mergeCells count="31">
    <mergeCell ref="G32:H32"/>
    <mergeCell ref="B34:C34"/>
    <mergeCell ref="G34:H34"/>
    <mergeCell ref="G35:H35"/>
    <mergeCell ref="B36:C36"/>
    <mergeCell ref="P12:Q12"/>
    <mergeCell ref="A13:B13"/>
    <mergeCell ref="A29:O29"/>
    <mergeCell ref="O10:O12"/>
    <mergeCell ref="A10:A12"/>
    <mergeCell ref="B31:C31"/>
    <mergeCell ref="G31:H31"/>
    <mergeCell ref="K10:L11"/>
    <mergeCell ref="M10:M12"/>
    <mergeCell ref="N10:N12"/>
    <mergeCell ref="C11:C12"/>
    <mergeCell ref="D11:D12"/>
    <mergeCell ref="E11:E12"/>
    <mergeCell ref="F11:F12"/>
    <mergeCell ref="G11:G12"/>
    <mergeCell ref="H11:H12"/>
    <mergeCell ref="B10:B12"/>
    <mergeCell ref="C10:F10"/>
    <mergeCell ref="G10:J10"/>
    <mergeCell ref="I11:I12"/>
    <mergeCell ref="J11:J12"/>
    <mergeCell ref="L1:O1"/>
    <mergeCell ref="A3:O3"/>
    <mergeCell ref="A5:O5"/>
    <mergeCell ref="A7:O7"/>
    <mergeCell ref="A8:O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8"/>
  <sheetViews>
    <sheetView tabSelected="1" view="pageBreakPreview" zoomScale="60" zoomScaleNormal="100" workbookViewId="0">
      <selection activeCell="G30" sqref="G30"/>
    </sheetView>
  </sheetViews>
  <sheetFormatPr defaultRowHeight="15" x14ac:dyDescent="0.25"/>
  <cols>
    <col min="1" max="1" width="6.28515625" customWidth="1"/>
    <col min="2" max="2" width="35.7109375" customWidth="1"/>
    <col min="3" max="3" width="25.28515625" customWidth="1"/>
    <col min="4" max="4" width="28" customWidth="1"/>
    <col min="5" max="5" width="28.85546875" customWidth="1"/>
    <col min="6" max="6" width="35.140625" customWidth="1"/>
    <col min="7" max="7" width="34.140625" customWidth="1"/>
  </cols>
  <sheetData>
    <row r="1" spans="1:7" ht="15.75" x14ac:dyDescent="0.25">
      <c r="E1" s="376" t="s">
        <v>46</v>
      </c>
      <c r="F1" s="376"/>
      <c r="G1" s="376"/>
    </row>
    <row r="2" spans="1:7" ht="38.25" customHeight="1" x14ac:dyDescent="0.25">
      <c r="A2" s="377" t="s">
        <v>47</v>
      </c>
      <c r="B2" s="377"/>
      <c r="C2" s="377"/>
      <c r="D2" s="377"/>
      <c r="E2" s="377"/>
      <c r="F2" s="377"/>
      <c r="G2" s="377"/>
    </row>
    <row r="3" spans="1:7" ht="18.75" hidden="1" customHeight="1" x14ac:dyDescent="0.25">
      <c r="B3" s="378"/>
      <c r="C3" s="378"/>
      <c r="D3" s="378"/>
      <c r="E3" s="378"/>
    </row>
    <row r="4" spans="1:7" ht="15" hidden="1" customHeight="1" x14ac:dyDescent="0.25">
      <c r="B4" s="372" t="s">
        <v>151</v>
      </c>
      <c r="C4" s="372"/>
      <c r="D4" s="372"/>
      <c r="E4" s="372"/>
    </row>
    <row r="5" spans="1:7" ht="24" customHeight="1" x14ac:dyDescent="0.25">
      <c r="A5" s="379" t="s">
        <v>237</v>
      </c>
      <c r="B5" s="379"/>
      <c r="C5" s="379"/>
      <c r="D5" s="379"/>
      <c r="E5" s="379"/>
      <c r="F5" s="379"/>
      <c r="G5" s="379"/>
    </row>
    <row r="6" spans="1:7" ht="9" customHeight="1" x14ac:dyDescent="0.25"/>
    <row r="7" spans="1:7" ht="120" customHeight="1" x14ac:dyDescent="0.25">
      <c r="A7" s="380" t="s">
        <v>126</v>
      </c>
      <c r="B7" s="380" t="s">
        <v>111</v>
      </c>
      <c r="C7" s="380" t="s">
        <v>49</v>
      </c>
      <c r="D7" s="380" t="s">
        <v>50</v>
      </c>
      <c r="E7" s="380" t="s">
        <v>51</v>
      </c>
      <c r="F7" s="380" t="s">
        <v>52</v>
      </c>
      <c r="G7" s="380" t="s">
        <v>53</v>
      </c>
    </row>
    <row r="8" spans="1:7" ht="114.75" customHeight="1" x14ac:dyDescent="0.25">
      <c r="A8" s="381"/>
      <c r="B8" s="381"/>
      <c r="C8" s="381"/>
      <c r="D8" s="381"/>
      <c r="E8" s="381"/>
      <c r="F8" s="381"/>
      <c r="G8" s="381"/>
    </row>
    <row r="9" spans="1:7" ht="15.75" x14ac:dyDescent="0.25">
      <c r="A9" s="157">
        <v>1</v>
      </c>
      <c r="B9" s="66">
        <v>2</v>
      </c>
      <c r="C9" s="66">
        <v>3</v>
      </c>
      <c r="D9" s="66">
        <v>4</v>
      </c>
      <c r="E9" s="66">
        <v>5</v>
      </c>
      <c r="F9" s="66" t="s">
        <v>54</v>
      </c>
      <c r="G9" s="66" t="s">
        <v>55</v>
      </c>
    </row>
    <row r="10" spans="1:7" ht="33" customHeight="1" x14ac:dyDescent="0.25">
      <c r="A10" s="158">
        <v>1</v>
      </c>
      <c r="B10" s="373" t="s">
        <v>132</v>
      </c>
      <c r="C10" s="374"/>
      <c r="D10" s="374"/>
      <c r="E10" s="374"/>
      <c r="F10" s="374"/>
      <c r="G10" s="375"/>
    </row>
    <row r="11" spans="1:7" ht="15.75" x14ac:dyDescent="0.25">
      <c r="A11" s="157"/>
      <c r="B11" s="66" t="s">
        <v>56</v>
      </c>
      <c r="C11" s="68">
        <f>'СОШ 1'!C36</f>
        <v>91142</v>
      </c>
      <c r="D11" s="68">
        <f>'СОШ 1'!D36</f>
        <v>0</v>
      </c>
      <c r="E11" s="68">
        <f>'СОШ 1'!E36</f>
        <v>35070</v>
      </c>
      <c r="F11" s="69">
        <f>C11/E11</f>
        <v>2.5988594240091247</v>
      </c>
      <c r="G11" s="69">
        <f>D11/E11</f>
        <v>0</v>
      </c>
    </row>
    <row r="12" spans="1:7" ht="15.75" x14ac:dyDescent="0.25">
      <c r="A12" s="157"/>
      <c r="B12" s="66" t="s">
        <v>57</v>
      </c>
      <c r="C12" s="68">
        <f>'СОШ 1'!C37</f>
        <v>0</v>
      </c>
      <c r="D12" s="68">
        <f>'СОШ 1'!D37</f>
        <v>53018</v>
      </c>
      <c r="E12" s="68">
        <f>'СОШ 1'!E37</f>
        <v>35070</v>
      </c>
      <c r="F12" s="69">
        <f t="shared" ref="F12:F15" si="0">C12/E12</f>
        <v>0</v>
      </c>
      <c r="G12" s="69">
        <f t="shared" ref="G12:G15" si="1">D12/E12</f>
        <v>1.5117764471057884</v>
      </c>
    </row>
    <row r="13" spans="1:7" ht="15.75" x14ac:dyDescent="0.25">
      <c r="A13" s="157"/>
      <c r="B13" s="66" t="s">
        <v>58</v>
      </c>
      <c r="C13" s="68">
        <f>'СОШ 1'!C38</f>
        <v>0</v>
      </c>
      <c r="D13" s="68">
        <f>'СОШ 1'!D38</f>
        <v>68358</v>
      </c>
      <c r="E13" s="68">
        <f>'СОШ 1'!E38</f>
        <v>35070</v>
      </c>
      <c r="F13" s="69">
        <f t="shared" si="0"/>
        <v>0</v>
      </c>
      <c r="G13" s="69">
        <f t="shared" si="1"/>
        <v>1.9491873396065014</v>
      </c>
    </row>
    <row r="14" spans="1:7" ht="15.75" x14ac:dyDescent="0.25">
      <c r="A14" s="157"/>
      <c r="B14" s="66" t="s">
        <v>59</v>
      </c>
      <c r="C14" s="68">
        <f>'СОШ 1'!C39</f>
        <v>0</v>
      </c>
      <c r="D14" s="68">
        <f>'СОШ 1'!D39</f>
        <v>68358</v>
      </c>
      <c r="E14" s="68">
        <f>'СОШ 1'!E39</f>
        <v>35070</v>
      </c>
      <c r="F14" s="69">
        <f t="shared" si="0"/>
        <v>0</v>
      </c>
      <c r="G14" s="69">
        <f t="shared" si="1"/>
        <v>1.9491873396065014</v>
      </c>
    </row>
    <row r="15" spans="1:7" ht="15.75" x14ac:dyDescent="0.25">
      <c r="A15" s="157"/>
      <c r="B15" s="66" t="s">
        <v>60</v>
      </c>
      <c r="C15" s="68">
        <f>'СОШ 1'!C40</f>
        <v>0</v>
      </c>
      <c r="D15" s="68">
        <f>'СОШ 1'!D40</f>
        <v>81483</v>
      </c>
      <c r="E15" s="68">
        <f>'СОШ 1'!E40</f>
        <v>35070</v>
      </c>
      <c r="F15" s="69">
        <f t="shared" si="0"/>
        <v>0</v>
      </c>
      <c r="G15" s="69">
        <f t="shared" si="1"/>
        <v>2.3234388366124894</v>
      </c>
    </row>
    <row r="16" spans="1:7" ht="15.75" x14ac:dyDescent="0.25">
      <c r="A16" s="157"/>
      <c r="B16" s="66"/>
      <c r="C16" s="66"/>
      <c r="D16" s="66"/>
      <c r="E16" s="66"/>
      <c r="F16" s="69"/>
      <c r="G16" s="69"/>
    </row>
    <row r="17" spans="1:7" ht="15.75" x14ac:dyDescent="0.25">
      <c r="A17" s="157"/>
      <c r="B17" s="66"/>
      <c r="C17" s="66"/>
      <c r="D17" s="66"/>
      <c r="E17" s="66"/>
      <c r="F17" s="69"/>
      <c r="G17" s="69"/>
    </row>
    <row r="18" spans="1:7" ht="15.75" x14ac:dyDescent="0.25">
      <c r="A18" s="157"/>
      <c r="B18" s="66"/>
      <c r="C18" s="66"/>
      <c r="D18" s="66"/>
      <c r="E18" s="66"/>
      <c r="F18" s="69"/>
      <c r="G18" s="69"/>
    </row>
    <row r="19" spans="1:7" ht="32.25" customHeight="1" x14ac:dyDescent="0.25">
      <c r="A19" s="158">
        <v>2</v>
      </c>
      <c r="B19" s="373" t="s">
        <v>188</v>
      </c>
      <c r="C19" s="374"/>
      <c r="D19" s="374"/>
      <c r="E19" s="374"/>
      <c r="F19" s="374"/>
      <c r="G19" s="375"/>
    </row>
    <row r="20" spans="1:7" ht="15.75" x14ac:dyDescent="0.25">
      <c r="A20" s="157"/>
      <c r="B20" s="66" t="s">
        <v>56</v>
      </c>
      <c r="C20" s="68">
        <f>'СОШ 2'!C36</f>
        <v>57433</v>
      </c>
      <c r="D20" s="68">
        <f>'СОШ 2'!D36</f>
        <v>0</v>
      </c>
      <c r="E20" s="68">
        <f>'СОШ 2'!E36</f>
        <v>28873</v>
      </c>
      <c r="F20" s="69">
        <f>C20/E20</f>
        <v>1.9891594222976483</v>
      </c>
      <c r="G20" s="69">
        <f>D20/E20</f>
        <v>0</v>
      </c>
    </row>
    <row r="21" spans="1:7" ht="15.75" x14ac:dyDescent="0.25">
      <c r="A21" s="157"/>
      <c r="B21" s="66" t="s">
        <v>57</v>
      </c>
      <c r="C21" s="68">
        <f>'СОШ 2'!C37</f>
        <v>0</v>
      </c>
      <c r="D21" s="68">
        <f>'СОШ 2'!D37</f>
        <v>50084</v>
      </c>
      <c r="E21" s="68">
        <f>'СОШ 2'!E37</f>
        <v>28873</v>
      </c>
      <c r="F21" s="69">
        <f t="shared" ref="F21:F24" si="2">C21/E21</f>
        <v>0</v>
      </c>
      <c r="G21" s="69">
        <f t="shared" ref="G21:G24" si="3">D21/E21</f>
        <v>1.7346309701104838</v>
      </c>
    </row>
    <row r="22" spans="1:7" ht="15.75" x14ac:dyDescent="0.25">
      <c r="A22" s="157"/>
      <c r="B22" s="66" t="s">
        <v>60</v>
      </c>
      <c r="C22" s="68">
        <f>'СОШ 2'!C38</f>
        <v>0</v>
      </c>
      <c r="D22" s="68">
        <f>'СОШ 2'!D38</f>
        <v>51014</v>
      </c>
      <c r="E22" s="68">
        <f>'СОШ 2'!E38</f>
        <v>28873</v>
      </c>
      <c r="F22" s="69">
        <f t="shared" si="2"/>
        <v>0</v>
      </c>
      <c r="G22" s="69">
        <f t="shared" si="3"/>
        <v>1.7668409933155542</v>
      </c>
    </row>
    <row r="23" spans="1:7" ht="15.75" x14ac:dyDescent="0.25">
      <c r="A23" s="157"/>
      <c r="B23" s="66" t="s">
        <v>152</v>
      </c>
      <c r="C23" s="68">
        <f>'СОШ 2'!C39</f>
        <v>0</v>
      </c>
      <c r="D23" s="68">
        <f>'СОШ 2'!D39</f>
        <v>59506</v>
      </c>
      <c r="E23" s="68">
        <f>'СОШ 2'!E39</f>
        <v>28873</v>
      </c>
      <c r="F23" s="69">
        <f t="shared" si="2"/>
        <v>0</v>
      </c>
      <c r="G23" s="69">
        <f t="shared" si="3"/>
        <v>2.0609566030547573</v>
      </c>
    </row>
    <row r="24" spans="1:7" ht="15.75" x14ac:dyDescent="0.25">
      <c r="A24" s="157"/>
      <c r="B24" s="66" t="s">
        <v>153</v>
      </c>
      <c r="C24" s="68">
        <f>'СОШ 2'!C40</f>
        <v>0</v>
      </c>
      <c r="D24" s="68">
        <f>'СОШ 2'!D40</f>
        <v>47077</v>
      </c>
      <c r="E24" s="68">
        <f>'СОШ 2'!E40</f>
        <v>28873</v>
      </c>
      <c r="F24" s="69">
        <f t="shared" si="2"/>
        <v>0</v>
      </c>
      <c r="G24" s="69">
        <f t="shared" si="3"/>
        <v>1.6304852284140894</v>
      </c>
    </row>
    <row r="25" spans="1:7" ht="15.75" x14ac:dyDescent="0.25">
      <c r="A25" s="157"/>
      <c r="B25" s="66"/>
      <c r="C25" s="66"/>
      <c r="D25" s="66"/>
      <c r="E25" s="66"/>
      <c r="F25" s="69"/>
      <c r="G25" s="69"/>
    </row>
    <row r="26" spans="1:7" ht="15.75" x14ac:dyDescent="0.25">
      <c r="A26" s="157"/>
      <c r="B26" s="66"/>
      <c r="C26" s="66"/>
      <c r="D26" s="66"/>
      <c r="E26" s="66"/>
      <c r="F26" s="69"/>
      <c r="G26" s="69"/>
    </row>
    <row r="27" spans="1:7" ht="33" customHeight="1" x14ac:dyDescent="0.25">
      <c r="A27" s="158">
        <v>3</v>
      </c>
      <c r="B27" s="373" t="s">
        <v>133</v>
      </c>
      <c r="C27" s="374"/>
      <c r="D27" s="374"/>
      <c r="E27" s="374"/>
      <c r="F27" s="374"/>
      <c r="G27" s="375"/>
    </row>
    <row r="28" spans="1:7" ht="15.75" x14ac:dyDescent="0.25">
      <c r="A28" s="157"/>
      <c r="B28" s="66" t="s">
        <v>56</v>
      </c>
      <c r="C28" s="68">
        <f>Ден!C36</f>
        <v>51233</v>
      </c>
      <c r="D28" s="68">
        <f>Ден!D36</f>
        <v>0</v>
      </c>
      <c r="E28" s="68">
        <f>Ден!E36</f>
        <v>30762</v>
      </c>
      <c r="F28" s="69">
        <f>C28/E28</f>
        <v>1.6654638840127429</v>
      </c>
      <c r="G28" s="69">
        <f>D28/E28</f>
        <v>0</v>
      </c>
    </row>
    <row r="29" spans="1:7" ht="15.75" x14ac:dyDescent="0.25">
      <c r="A29" s="157"/>
      <c r="B29" s="66" t="s">
        <v>57</v>
      </c>
      <c r="C29" s="68">
        <f>Ден!C37</f>
        <v>0</v>
      </c>
      <c r="D29" s="68">
        <f>Ден!D37</f>
        <v>50542</v>
      </c>
      <c r="E29" s="68">
        <f>Ден!E37</f>
        <v>30762</v>
      </c>
      <c r="F29" s="69">
        <f t="shared" ref="F29" si="4">C29/E29</f>
        <v>0</v>
      </c>
      <c r="G29" s="69">
        <f t="shared" ref="G29" si="5">D29/E29</f>
        <v>1.643001105259736</v>
      </c>
    </row>
    <row r="30" spans="1:7" ht="15.75" x14ac:dyDescent="0.25">
      <c r="A30" s="157"/>
      <c r="B30" s="66" t="s">
        <v>154</v>
      </c>
      <c r="C30" s="68">
        <f>Ден!C38</f>
        <v>0</v>
      </c>
      <c r="D30" s="68">
        <f>Ден!D38</f>
        <v>0</v>
      </c>
      <c r="E30" s="68">
        <f>Ден!E38</f>
        <v>0</v>
      </c>
      <c r="F30" s="69"/>
      <c r="G30" s="69"/>
    </row>
    <row r="31" spans="1:7" ht="15.75" x14ac:dyDescent="0.25">
      <c r="A31" s="157"/>
      <c r="B31" s="66"/>
      <c r="C31" s="68"/>
      <c r="D31" s="68"/>
      <c r="E31" s="68"/>
      <c r="F31" s="69"/>
      <c r="G31" s="69"/>
    </row>
    <row r="32" spans="1:7" ht="15.75" x14ac:dyDescent="0.25">
      <c r="A32" s="157"/>
      <c r="B32" s="66"/>
      <c r="C32" s="68"/>
      <c r="D32" s="68"/>
      <c r="E32" s="68"/>
      <c r="F32" s="69"/>
      <c r="G32" s="69"/>
    </row>
    <row r="33" spans="1:7" ht="36.75" customHeight="1" x14ac:dyDescent="0.25">
      <c r="A33" s="158">
        <v>4</v>
      </c>
      <c r="B33" s="373" t="s">
        <v>189</v>
      </c>
      <c r="C33" s="374"/>
      <c r="D33" s="374"/>
      <c r="E33" s="374"/>
      <c r="F33" s="374"/>
      <c r="G33" s="375"/>
    </row>
    <row r="34" spans="1:7" ht="15.75" x14ac:dyDescent="0.25">
      <c r="A34" s="157"/>
      <c r="B34" s="66" t="s">
        <v>56</v>
      </c>
      <c r="C34" s="68">
        <f>Прил.1!R28</f>
        <v>40698.717948717953</v>
      </c>
      <c r="D34" s="68">
        <f>Ст.Шен!D36</f>
        <v>0</v>
      </c>
      <c r="E34" s="68">
        <f>Прил.1!S28</f>
        <v>34696.451204055767</v>
      </c>
      <c r="F34" s="69">
        <f>C34/E34</f>
        <v>1.1729936790757598</v>
      </c>
      <c r="G34" s="69">
        <f>D34/E34</f>
        <v>0</v>
      </c>
    </row>
    <row r="35" spans="1:7" ht="15.75" x14ac:dyDescent="0.25">
      <c r="A35" s="157"/>
      <c r="B35" s="66" t="s">
        <v>57</v>
      </c>
      <c r="C35" s="68">
        <f>Ст.Шен!C37</f>
        <v>0</v>
      </c>
      <c r="D35" s="68">
        <f>Прил.1!W28</f>
        <v>38614.583333333336</v>
      </c>
      <c r="E35" s="307">
        <f>E34</f>
        <v>34696.451204055767</v>
      </c>
      <c r="F35" s="69">
        <f t="shared" ref="F35:F36" si="6">C35/E35</f>
        <v>0</v>
      </c>
      <c r="G35" s="69">
        <f t="shared" ref="G35:G36" si="7">D35/E35</f>
        <v>1.1129260196160802</v>
      </c>
    </row>
    <row r="36" spans="1:7" ht="15.75" x14ac:dyDescent="0.25">
      <c r="A36" s="157"/>
      <c r="B36" s="66" t="s">
        <v>154</v>
      </c>
      <c r="C36" s="68">
        <f>Ст.Шен!C38</f>
        <v>0</v>
      </c>
      <c r="D36" s="68">
        <f>Ст.Шен!D38</f>
        <v>0</v>
      </c>
      <c r="E36" s="68">
        <f>E34</f>
        <v>34696.451204055767</v>
      </c>
      <c r="F36" s="69">
        <f t="shared" si="6"/>
        <v>0</v>
      </c>
      <c r="G36" s="69">
        <f t="shared" si="7"/>
        <v>0</v>
      </c>
    </row>
    <row r="37" spans="1:7" ht="15.75" x14ac:dyDescent="0.25">
      <c r="A37" s="157"/>
      <c r="B37" s="66"/>
      <c r="C37" s="66"/>
      <c r="D37" s="66"/>
      <c r="E37" s="66"/>
      <c r="F37" s="69"/>
      <c r="G37" s="69"/>
    </row>
    <row r="38" spans="1:7" ht="15.75" x14ac:dyDescent="0.25">
      <c r="A38" s="157"/>
      <c r="B38" s="66"/>
      <c r="C38" s="66"/>
      <c r="D38" s="66"/>
      <c r="E38" s="66"/>
      <c r="F38" s="69"/>
      <c r="G38" s="69"/>
    </row>
    <row r="39" spans="1:7" ht="15.75" x14ac:dyDescent="0.25">
      <c r="A39" s="157"/>
      <c r="B39" s="66"/>
      <c r="C39" s="66"/>
      <c r="D39" s="66"/>
      <c r="E39" s="66"/>
      <c r="F39" s="66"/>
      <c r="G39" s="66"/>
    </row>
    <row r="40" spans="1:7" ht="15.75" x14ac:dyDescent="0.25">
      <c r="A40" s="158">
        <v>5</v>
      </c>
      <c r="B40" s="373" t="s">
        <v>134</v>
      </c>
      <c r="C40" s="374"/>
      <c r="D40" s="374"/>
      <c r="E40" s="374"/>
      <c r="F40" s="374"/>
      <c r="G40" s="375"/>
    </row>
    <row r="41" spans="1:7" ht="15.75" x14ac:dyDescent="0.25">
      <c r="A41" s="157"/>
      <c r="B41" s="66" t="s">
        <v>56</v>
      </c>
      <c r="C41" s="160">
        <f>Чет!C36</f>
        <v>48333</v>
      </c>
      <c r="D41" s="160">
        <f>Чет!D36</f>
        <v>0</v>
      </c>
      <c r="E41" s="160">
        <f>Чет!E36</f>
        <v>31926</v>
      </c>
      <c r="F41" s="69">
        <f>C41/E41</f>
        <v>1.5139071603082128</v>
      </c>
      <c r="G41" s="69">
        <f>D41/E41</f>
        <v>0</v>
      </c>
    </row>
    <row r="42" spans="1:7" ht="15.75" x14ac:dyDescent="0.25">
      <c r="A42" s="157"/>
      <c r="B42" s="66" t="s">
        <v>57</v>
      </c>
      <c r="C42" s="160">
        <f>Чет!C37</f>
        <v>0</v>
      </c>
      <c r="D42" s="160">
        <f>Чет!D37</f>
        <v>59000</v>
      </c>
      <c r="E42" s="160">
        <f>Чет!E37</f>
        <v>31926</v>
      </c>
      <c r="F42" s="69">
        <f t="shared" ref="F42:F43" si="8">C42/E42</f>
        <v>0</v>
      </c>
      <c r="G42" s="69">
        <f t="shared" ref="G42:G43" si="9">D42/E42</f>
        <v>1.8480235544697112</v>
      </c>
    </row>
    <row r="43" spans="1:7" ht="15.75" x14ac:dyDescent="0.25">
      <c r="A43" s="157"/>
      <c r="B43" s="66" t="s">
        <v>154</v>
      </c>
      <c r="C43" s="160">
        <f>Чет!C38</f>
        <v>0</v>
      </c>
      <c r="D43" s="160">
        <f>Чет!D38</f>
        <v>0</v>
      </c>
      <c r="E43" s="160">
        <f>Чет!E38</f>
        <v>31926</v>
      </c>
      <c r="F43" s="69">
        <f t="shared" si="8"/>
        <v>0</v>
      </c>
      <c r="G43" s="69">
        <f t="shared" si="9"/>
        <v>0</v>
      </c>
    </row>
    <row r="44" spans="1:7" ht="15.75" x14ac:dyDescent="0.25">
      <c r="A44" s="157"/>
      <c r="B44" s="66"/>
      <c r="C44" s="159"/>
      <c r="D44" s="159"/>
      <c r="E44" s="159"/>
      <c r="F44" s="69"/>
      <c r="G44" s="69"/>
    </row>
    <row r="45" spans="1:7" ht="15.75" x14ac:dyDescent="0.25">
      <c r="A45" s="157"/>
      <c r="B45" s="66"/>
      <c r="C45" s="66"/>
      <c r="D45" s="66"/>
      <c r="E45" s="66"/>
      <c r="F45" s="69"/>
      <c r="G45" s="69"/>
    </row>
    <row r="46" spans="1:7" ht="15.75" x14ac:dyDescent="0.25">
      <c r="A46" s="158">
        <v>6</v>
      </c>
      <c r="B46" s="373" t="s">
        <v>135</v>
      </c>
      <c r="C46" s="374"/>
      <c r="D46" s="374"/>
      <c r="E46" s="374"/>
      <c r="F46" s="374"/>
      <c r="G46" s="375"/>
    </row>
    <row r="47" spans="1:7" ht="15.75" x14ac:dyDescent="0.25">
      <c r="A47" s="157"/>
      <c r="B47" s="66" t="s">
        <v>56</v>
      </c>
      <c r="C47" s="68">
        <f>Акс!C36</f>
        <v>37392</v>
      </c>
      <c r="D47" s="68">
        <f>Акс!D36</f>
        <v>0</v>
      </c>
      <c r="E47" s="68">
        <f>Акс!E36</f>
        <v>30308</v>
      </c>
      <c r="F47" s="69">
        <f>C47/E47</f>
        <v>1.2337336676785007</v>
      </c>
      <c r="G47" s="69">
        <f>D47/E47</f>
        <v>0</v>
      </c>
    </row>
    <row r="48" spans="1:7" ht="15.75" x14ac:dyDescent="0.25">
      <c r="A48" s="157"/>
      <c r="B48" s="66" t="s">
        <v>57</v>
      </c>
      <c r="C48" s="68">
        <f>Акс!C37</f>
        <v>0</v>
      </c>
      <c r="D48" s="68">
        <f>Акс!D37</f>
        <v>33225</v>
      </c>
      <c r="E48" s="286">
        <f>Акс!E37</f>
        <v>30308</v>
      </c>
      <c r="F48" s="69">
        <f t="shared" ref="F48:F49" si="10">C48/E48</f>
        <v>0</v>
      </c>
      <c r="G48" s="69">
        <f t="shared" ref="G48:G49" si="11">D48/E48</f>
        <v>1.0962452157846114</v>
      </c>
    </row>
    <row r="49" spans="1:7" ht="15.75" x14ac:dyDescent="0.25">
      <c r="A49" s="157"/>
      <c r="B49" s="66" t="s">
        <v>154</v>
      </c>
      <c r="C49" s="68">
        <f>Акс!C38</f>
        <v>0</v>
      </c>
      <c r="D49" s="68">
        <f>Акс!D38</f>
        <v>0</v>
      </c>
      <c r="E49" s="286">
        <f>Акс!E38</f>
        <v>30308</v>
      </c>
      <c r="F49" s="69">
        <f t="shared" si="10"/>
        <v>0</v>
      </c>
      <c r="G49" s="69">
        <f t="shared" si="11"/>
        <v>0</v>
      </c>
    </row>
    <row r="50" spans="1:7" ht="15.75" x14ac:dyDescent="0.25">
      <c r="A50" s="157"/>
      <c r="B50" s="66"/>
      <c r="C50" s="66"/>
      <c r="D50" s="66"/>
      <c r="E50" s="66"/>
      <c r="F50" s="69"/>
      <c r="G50" s="69"/>
    </row>
    <row r="51" spans="1:7" ht="15.75" x14ac:dyDescent="0.25">
      <c r="A51" s="157"/>
      <c r="B51" s="66"/>
      <c r="C51" s="66"/>
      <c r="D51" s="66"/>
      <c r="E51" s="66"/>
      <c r="F51" s="69"/>
      <c r="G51" s="69"/>
    </row>
    <row r="52" spans="1:7" ht="15.75" x14ac:dyDescent="0.25">
      <c r="A52" s="157"/>
      <c r="B52" s="66"/>
      <c r="C52" s="66"/>
      <c r="D52" s="66"/>
      <c r="E52" s="66"/>
      <c r="F52" s="66"/>
      <c r="G52" s="66"/>
    </row>
    <row r="53" spans="1:7" ht="15.75" x14ac:dyDescent="0.25">
      <c r="A53" s="158">
        <v>7</v>
      </c>
      <c r="B53" s="373" t="s">
        <v>136</v>
      </c>
      <c r="C53" s="374"/>
      <c r="D53" s="374"/>
      <c r="E53" s="374"/>
      <c r="F53" s="374"/>
      <c r="G53" s="375"/>
    </row>
    <row r="54" spans="1:7" ht="15.75" x14ac:dyDescent="0.25">
      <c r="A54" s="157"/>
      <c r="B54" s="66" t="s">
        <v>56</v>
      </c>
      <c r="C54" s="68">
        <f>Арт!C36</f>
        <v>32183</v>
      </c>
      <c r="D54" s="68">
        <f>Арт!D36</f>
        <v>0</v>
      </c>
      <c r="E54" s="68">
        <f>Арт!E36</f>
        <v>30859</v>
      </c>
      <c r="F54" s="69">
        <f>C54/E54</f>
        <v>1.042904825172559</v>
      </c>
      <c r="G54" s="69">
        <f>D54/E54</f>
        <v>0</v>
      </c>
    </row>
    <row r="55" spans="1:7" ht="15.75" x14ac:dyDescent="0.25">
      <c r="A55" s="157"/>
      <c r="B55" s="66" t="s">
        <v>57</v>
      </c>
      <c r="C55" s="68">
        <f>Арт!C37</f>
        <v>0</v>
      </c>
      <c r="D55" s="68">
        <f>Арт!D37</f>
        <v>30583</v>
      </c>
      <c r="E55" s="68">
        <f>Арт!E37</f>
        <v>30859</v>
      </c>
      <c r="F55" s="69">
        <f>C55/E55</f>
        <v>0</v>
      </c>
      <c r="G55" s="69">
        <f t="shared" ref="G55:G56" si="12">D55/E55</f>
        <v>0.99105609384620375</v>
      </c>
    </row>
    <row r="56" spans="1:7" ht="15.75" x14ac:dyDescent="0.25">
      <c r="A56" s="157"/>
      <c r="B56" s="66" t="s">
        <v>154</v>
      </c>
      <c r="C56" s="68">
        <f>Арт!C38</f>
        <v>0</v>
      </c>
      <c r="D56" s="68">
        <f>Арт!D38</f>
        <v>0</v>
      </c>
      <c r="E56" s="68">
        <f>Арт!E38</f>
        <v>30859</v>
      </c>
      <c r="F56" s="69">
        <f t="shared" ref="F56" si="13">C56/E56</f>
        <v>0</v>
      </c>
      <c r="G56" s="69">
        <f t="shared" si="12"/>
        <v>0</v>
      </c>
    </row>
    <row r="57" spans="1:7" ht="15.75" x14ac:dyDescent="0.25">
      <c r="A57" s="157"/>
      <c r="B57" s="66"/>
      <c r="C57" s="66"/>
      <c r="D57" s="66"/>
      <c r="E57" s="66"/>
      <c r="F57" s="69"/>
      <c r="G57" s="69"/>
    </row>
    <row r="58" spans="1:7" ht="15.75" x14ac:dyDescent="0.25">
      <c r="A58" s="157"/>
      <c r="B58" s="66"/>
      <c r="C58" s="66"/>
      <c r="D58" s="66"/>
      <c r="E58" s="66"/>
      <c r="F58" s="69"/>
      <c r="G58" s="69"/>
    </row>
    <row r="59" spans="1:7" ht="15.75" x14ac:dyDescent="0.25">
      <c r="A59" s="158">
        <v>8</v>
      </c>
      <c r="B59" s="373" t="s">
        <v>137</v>
      </c>
      <c r="C59" s="374"/>
      <c r="D59" s="374"/>
      <c r="E59" s="374"/>
      <c r="F59" s="374"/>
      <c r="G59" s="375"/>
    </row>
    <row r="60" spans="1:7" ht="15.75" x14ac:dyDescent="0.25">
      <c r="A60" s="157"/>
      <c r="B60" s="66" t="s">
        <v>56</v>
      </c>
      <c r="C60" s="68">
        <f>Баг!C36</f>
        <v>42958</v>
      </c>
      <c r="D60" s="68">
        <f>Баг!D36</f>
        <v>0</v>
      </c>
      <c r="E60" s="68">
        <f>Баг!E36</f>
        <v>32404</v>
      </c>
      <c r="F60" s="69">
        <f>C60/E60</f>
        <v>1.3257005307986669</v>
      </c>
      <c r="G60" s="69">
        <f>D60/E60</f>
        <v>0</v>
      </c>
    </row>
    <row r="61" spans="1:7" ht="15.75" x14ac:dyDescent="0.25">
      <c r="A61" s="157"/>
      <c r="B61" s="66" t="s">
        <v>57</v>
      </c>
      <c r="C61" s="68">
        <f>Баг!C37</f>
        <v>0</v>
      </c>
      <c r="D61" s="68">
        <f>Баг!D37</f>
        <v>32425</v>
      </c>
      <c r="E61" s="68">
        <f>Баг!E37</f>
        <v>32404</v>
      </c>
      <c r="F61" s="69">
        <f t="shared" ref="F61:F62" si="14">C61/E61</f>
        <v>0</v>
      </c>
      <c r="G61" s="69">
        <f t="shared" ref="G61:G62" si="15">D61/E61</f>
        <v>1.0006480681397358</v>
      </c>
    </row>
    <row r="62" spans="1:7" ht="15.75" x14ac:dyDescent="0.25">
      <c r="A62" s="157"/>
      <c r="B62" s="66" t="s">
        <v>154</v>
      </c>
      <c r="C62" s="68">
        <f>Баг!C38</f>
        <v>0</v>
      </c>
      <c r="D62" s="68">
        <f>Баг!D38</f>
        <v>0</v>
      </c>
      <c r="E62" s="68">
        <f>Баг!E38</f>
        <v>32404</v>
      </c>
      <c r="F62" s="69">
        <f t="shared" si="14"/>
        <v>0</v>
      </c>
      <c r="G62" s="69">
        <f t="shared" si="15"/>
        <v>0</v>
      </c>
    </row>
    <row r="63" spans="1:7" ht="15.75" x14ac:dyDescent="0.25">
      <c r="A63" s="157"/>
      <c r="B63" s="66"/>
      <c r="C63" s="66"/>
      <c r="D63" s="66"/>
      <c r="E63" s="66"/>
      <c r="F63" s="69"/>
      <c r="G63" s="69"/>
    </row>
    <row r="64" spans="1:7" ht="15.75" x14ac:dyDescent="0.25">
      <c r="A64" s="157"/>
      <c r="B64" s="66"/>
      <c r="C64" s="66"/>
      <c r="D64" s="66"/>
      <c r="E64" s="66"/>
      <c r="F64" s="69"/>
      <c r="G64" s="69"/>
    </row>
    <row r="65" spans="1:7" ht="15.75" x14ac:dyDescent="0.25">
      <c r="A65" s="157"/>
      <c r="B65" s="66"/>
      <c r="C65" s="66"/>
      <c r="D65" s="66"/>
      <c r="E65" s="66"/>
      <c r="F65" s="66"/>
      <c r="G65" s="66"/>
    </row>
    <row r="66" spans="1:7" ht="15.75" x14ac:dyDescent="0.25">
      <c r="A66" s="158">
        <v>9</v>
      </c>
      <c r="B66" s="373" t="s">
        <v>138</v>
      </c>
      <c r="C66" s="374"/>
      <c r="D66" s="374"/>
      <c r="E66" s="374"/>
      <c r="F66" s="374"/>
      <c r="G66" s="375"/>
    </row>
    <row r="67" spans="1:7" ht="15.75" x14ac:dyDescent="0.25">
      <c r="A67" s="157"/>
      <c r="B67" s="66" t="s">
        <v>56</v>
      </c>
      <c r="C67" s="68">
        <f>Бал!C36</f>
        <v>51908</v>
      </c>
      <c r="D67" s="68">
        <f>Бал!D36</f>
        <v>0</v>
      </c>
      <c r="E67" s="68">
        <f>Бал!E36</f>
        <v>34240</v>
      </c>
      <c r="F67" s="69">
        <f>C67/E67</f>
        <v>1.5160046728971963</v>
      </c>
      <c r="G67" s="69">
        <f>D67/E67</f>
        <v>0</v>
      </c>
    </row>
    <row r="68" spans="1:7" ht="15.75" x14ac:dyDescent="0.25">
      <c r="A68" s="157"/>
      <c r="B68" s="66" t="s">
        <v>57</v>
      </c>
      <c r="C68" s="68">
        <f>Бал!C37</f>
        <v>0</v>
      </c>
      <c r="D68" s="68">
        <f>Бал!D37</f>
        <v>40333</v>
      </c>
      <c r="E68" s="68">
        <f>Бал!E37</f>
        <v>34240</v>
      </c>
      <c r="F68" s="69">
        <f t="shared" ref="F68:F69" si="16">C68/E68</f>
        <v>0</v>
      </c>
      <c r="G68" s="69">
        <f t="shared" ref="G68:G69" si="17">D68/E68</f>
        <v>1.1779497663551401</v>
      </c>
    </row>
    <row r="69" spans="1:7" ht="15.75" x14ac:dyDescent="0.25">
      <c r="A69" s="157"/>
      <c r="B69" s="66" t="s">
        <v>154</v>
      </c>
      <c r="C69" s="68">
        <f>Бал!C38</f>
        <v>0</v>
      </c>
      <c r="D69" s="68">
        <f>Бал!D38</f>
        <v>0</v>
      </c>
      <c r="E69" s="68">
        <f>Бал!E38</f>
        <v>34240</v>
      </c>
      <c r="F69" s="69">
        <f t="shared" si="16"/>
        <v>0</v>
      </c>
      <c r="G69" s="69">
        <f t="shared" si="17"/>
        <v>0</v>
      </c>
    </row>
    <row r="70" spans="1:7" ht="15.75" x14ac:dyDescent="0.25">
      <c r="A70" s="157"/>
      <c r="B70" s="66"/>
      <c r="C70" s="66"/>
      <c r="D70" s="66"/>
      <c r="E70" s="66"/>
      <c r="F70" s="69"/>
      <c r="G70" s="69"/>
    </row>
    <row r="71" spans="1:7" ht="15.75" x14ac:dyDescent="0.25">
      <c r="A71" s="157"/>
      <c r="B71" s="66"/>
      <c r="C71" s="66"/>
      <c r="D71" s="66"/>
      <c r="E71" s="66"/>
      <c r="F71" s="69"/>
      <c r="G71" s="69"/>
    </row>
    <row r="72" spans="1:7" ht="36" customHeight="1" x14ac:dyDescent="0.25">
      <c r="A72" s="158">
        <v>10</v>
      </c>
      <c r="B72" s="373" t="s">
        <v>190</v>
      </c>
      <c r="C72" s="374"/>
      <c r="D72" s="374"/>
      <c r="E72" s="374"/>
      <c r="F72" s="374"/>
      <c r="G72" s="375"/>
    </row>
    <row r="73" spans="1:7" ht="15.75" x14ac:dyDescent="0.25">
      <c r="A73" s="157"/>
      <c r="B73" s="66" t="s">
        <v>56</v>
      </c>
      <c r="C73" s="68">
        <f>Кам!C36</f>
        <v>45383</v>
      </c>
      <c r="D73" s="68">
        <f>Кам!D36</f>
        <v>0</v>
      </c>
      <c r="E73" s="68">
        <f>Кам!E36</f>
        <v>30096</v>
      </c>
      <c r="F73" s="69">
        <f>C73/E73</f>
        <v>1.507941254651781</v>
      </c>
      <c r="G73" s="69">
        <f>D73/E73</f>
        <v>0</v>
      </c>
    </row>
    <row r="74" spans="1:7" ht="15.75" x14ac:dyDescent="0.25">
      <c r="A74" s="157"/>
      <c r="B74" s="66" t="s">
        <v>57</v>
      </c>
      <c r="C74" s="68">
        <f>Кам!C37</f>
        <v>0</v>
      </c>
      <c r="D74" s="68">
        <f>Кам!D37</f>
        <v>37492</v>
      </c>
      <c r="E74" s="68">
        <f>Кам!E37</f>
        <v>30096</v>
      </c>
      <c r="F74" s="69">
        <f t="shared" ref="F74:F75" si="18">C74/E74</f>
        <v>0</v>
      </c>
      <c r="G74" s="69">
        <f t="shared" ref="G74:G75" si="19">D74/E74</f>
        <v>1.2457469431153643</v>
      </c>
    </row>
    <row r="75" spans="1:7" ht="15.75" x14ac:dyDescent="0.25">
      <c r="A75" s="157"/>
      <c r="B75" s="66" t="s">
        <v>154</v>
      </c>
      <c r="C75" s="68">
        <f>Кам!C38</f>
        <v>0</v>
      </c>
      <c r="D75" s="68">
        <f>Кам!D38</f>
        <v>0</v>
      </c>
      <c r="E75" s="68">
        <f>Кам!E38</f>
        <v>30096</v>
      </c>
      <c r="F75" s="69">
        <f t="shared" si="18"/>
        <v>0</v>
      </c>
      <c r="G75" s="69">
        <f t="shared" si="19"/>
        <v>0</v>
      </c>
    </row>
    <row r="76" spans="1:7" ht="15.75" x14ac:dyDescent="0.25">
      <c r="A76" s="157"/>
      <c r="B76" s="66"/>
      <c r="C76" s="66"/>
      <c r="D76" s="66"/>
      <c r="E76" s="66"/>
      <c r="F76" s="69"/>
      <c r="G76" s="69"/>
    </row>
    <row r="77" spans="1:7" ht="15.75" x14ac:dyDescent="0.25">
      <c r="A77" s="157"/>
      <c r="B77" s="66"/>
      <c r="C77" s="66"/>
      <c r="D77" s="66"/>
      <c r="E77" s="66"/>
      <c r="F77" s="69"/>
      <c r="G77" s="69"/>
    </row>
    <row r="78" spans="1:7" ht="15.75" x14ac:dyDescent="0.25">
      <c r="A78" s="157"/>
      <c r="B78" s="66"/>
      <c r="C78" s="66"/>
      <c r="D78" s="66"/>
      <c r="E78" s="66"/>
      <c r="F78" s="66"/>
      <c r="G78" s="66"/>
    </row>
    <row r="79" spans="1:7" ht="15.75" x14ac:dyDescent="0.25">
      <c r="A79" s="158">
        <v>11</v>
      </c>
      <c r="B79" s="373" t="s">
        <v>139</v>
      </c>
      <c r="C79" s="374"/>
      <c r="D79" s="374"/>
      <c r="E79" s="374"/>
      <c r="F79" s="374"/>
      <c r="G79" s="375"/>
    </row>
    <row r="80" spans="1:7" ht="15.75" x14ac:dyDescent="0.25">
      <c r="A80" s="157"/>
      <c r="B80" s="66" t="s">
        <v>56</v>
      </c>
      <c r="C80" s="68">
        <f>Ром!C36</f>
        <v>66458</v>
      </c>
      <c r="D80" s="68">
        <f>Ром!D36</f>
        <v>0</v>
      </c>
      <c r="E80" s="68">
        <f>Ром!E36</f>
        <v>34962</v>
      </c>
      <c r="F80" s="69">
        <f>C80/E80</f>
        <v>1.9008637949774041</v>
      </c>
      <c r="G80" s="69">
        <f>D80/E80</f>
        <v>0</v>
      </c>
    </row>
    <row r="81" spans="1:7" ht="15.75" x14ac:dyDescent="0.25">
      <c r="A81" s="157"/>
      <c r="B81" s="66" t="s">
        <v>57</v>
      </c>
      <c r="C81" s="68">
        <f>Ром!C37</f>
        <v>0</v>
      </c>
      <c r="D81" s="68">
        <f>Ром!D37</f>
        <v>41200</v>
      </c>
      <c r="E81" s="68">
        <f>Ром!E37</f>
        <v>34962</v>
      </c>
      <c r="F81" s="69">
        <f t="shared" ref="F81:F82" si="20">C81/E81</f>
        <v>0</v>
      </c>
      <c r="G81" s="69">
        <f t="shared" ref="G81:G82" si="21">D81/E81</f>
        <v>1.1784222870545162</v>
      </c>
    </row>
    <row r="82" spans="1:7" ht="15.75" x14ac:dyDescent="0.25">
      <c r="A82" s="157"/>
      <c r="B82" s="66" t="s">
        <v>154</v>
      </c>
      <c r="C82" s="68">
        <f>Ром!C38</f>
        <v>0</v>
      </c>
      <c r="D82" s="68">
        <f>Ром!D38</f>
        <v>0</v>
      </c>
      <c r="E82" s="68">
        <f>Ром!E38</f>
        <v>34962</v>
      </c>
      <c r="F82" s="69">
        <f t="shared" si="20"/>
        <v>0</v>
      </c>
      <c r="G82" s="69">
        <f t="shared" si="21"/>
        <v>0</v>
      </c>
    </row>
    <row r="83" spans="1:7" ht="15.75" x14ac:dyDescent="0.25">
      <c r="A83" s="157"/>
      <c r="B83" s="66"/>
      <c r="C83" s="66"/>
      <c r="D83" s="66"/>
      <c r="E83" s="66"/>
      <c r="F83" s="69"/>
      <c r="G83" s="69"/>
    </row>
    <row r="84" spans="1:7" ht="15.75" x14ac:dyDescent="0.25">
      <c r="A84" s="157"/>
      <c r="B84" s="66"/>
      <c r="C84" s="66"/>
      <c r="D84" s="66"/>
      <c r="E84" s="66"/>
      <c r="F84" s="69"/>
      <c r="G84" s="69"/>
    </row>
    <row r="85" spans="1:7" ht="15.75" x14ac:dyDescent="0.25">
      <c r="A85" s="158">
        <v>12</v>
      </c>
      <c r="B85" s="373" t="s">
        <v>140</v>
      </c>
      <c r="C85" s="374"/>
      <c r="D85" s="374"/>
      <c r="E85" s="374"/>
      <c r="F85" s="374"/>
      <c r="G85" s="375"/>
    </row>
    <row r="86" spans="1:7" ht="15.75" x14ac:dyDescent="0.25">
      <c r="A86" s="157"/>
      <c r="B86" s="66" t="s">
        <v>56</v>
      </c>
      <c r="C86" s="68">
        <f>Сал!C36</f>
        <v>62108</v>
      </c>
      <c r="D86" s="68">
        <f>Сал!D36</f>
        <v>0</v>
      </c>
      <c r="E86" s="68">
        <f>Сал!E36</f>
        <v>32184</v>
      </c>
      <c r="F86" s="69">
        <f>C86/E86</f>
        <v>1.9297787720606512</v>
      </c>
      <c r="G86" s="69">
        <f>D86/E86</f>
        <v>0</v>
      </c>
    </row>
    <row r="87" spans="1:7" ht="15.75" x14ac:dyDescent="0.25">
      <c r="A87" s="157"/>
      <c r="B87" s="66" t="s">
        <v>57</v>
      </c>
      <c r="C87" s="68">
        <f>Сал!C37</f>
        <v>0</v>
      </c>
      <c r="D87" s="68">
        <f>Сал!D37</f>
        <v>45242</v>
      </c>
      <c r="E87" s="68">
        <f>Сал!E37</f>
        <v>32184</v>
      </c>
      <c r="F87" s="69">
        <f t="shared" ref="F87:F88" si="22">C87/E87</f>
        <v>0</v>
      </c>
      <c r="G87" s="69">
        <f t="shared" ref="G87:G88" si="23">D87/E87</f>
        <v>1.4057295550584141</v>
      </c>
    </row>
    <row r="88" spans="1:7" ht="15.75" x14ac:dyDescent="0.25">
      <c r="A88" s="157"/>
      <c r="B88" s="66" t="s">
        <v>154</v>
      </c>
      <c r="C88" s="68">
        <f>Сал!C38</f>
        <v>0</v>
      </c>
      <c r="D88" s="68">
        <f>Сал!D38</f>
        <v>0</v>
      </c>
      <c r="E88" s="68">
        <f>Сал!E38</f>
        <v>32184</v>
      </c>
      <c r="F88" s="69">
        <f t="shared" si="22"/>
        <v>0</v>
      </c>
      <c r="G88" s="69">
        <f t="shared" si="23"/>
        <v>0</v>
      </c>
    </row>
    <row r="89" spans="1:7" ht="15.75" x14ac:dyDescent="0.25">
      <c r="A89" s="157"/>
      <c r="B89" s="66"/>
      <c r="C89" s="66"/>
      <c r="D89" s="66"/>
      <c r="E89" s="66"/>
      <c r="F89" s="69"/>
      <c r="G89" s="69"/>
    </row>
    <row r="90" spans="1:7" ht="15.75" x14ac:dyDescent="0.25">
      <c r="A90" s="157"/>
      <c r="B90" s="66"/>
      <c r="C90" s="66"/>
      <c r="D90" s="66"/>
      <c r="E90" s="66"/>
      <c r="F90" s="69"/>
      <c r="G90" s="69"/>
    </row>
    <row r="91" spans="1:7" ht="15.75" x14ac:dyDescent="0.25">
      <c r="A91" s="157"/>
      <c r="B91" s="66"/>
      <c r="C91" s="66"/>
      <c r="D91" s="66"/>
      <c r="E91" s="66"/>
      <c r="F91" s="66"/>
      <c r="G91" s="66"/>
    </row>
    <row r="92" spans="1:7" ht="15.75" x14ac:dyDescent="0.25">
      <c r="A92" s="158">
        <v>13</v>
      </c>
      <c r="B92" s="373" t="s">
        <v>231</v>
      </c>
      <c r="C92" s="374"/>
      <c r="D92" s="374"/>
      <c r="E92" s="374"/>
      <c r="F92" s="374"/>
      <c r="G92" s="375"/>
    </row>
    <row r="93" spans="1:7" ht="15.75" x14ac:dyDescent="0.25">
      <c r="A93" s="157"/>
      <c r="B93" s="66" t="s">
        <v>56</v>
      </c>
      <c r="C93" s="68"/>
      <c r="D93" s="68"/>
      <c r="E93" s="68"/>
      <c r="F93" s="69"/>
      <c r="G93" s="69"/>
    </row>
    <row r="94" spans="1:7" ht="15.75" x14ac:dyDescent="0.25">
      <c r="A94" s="157"/>
      <c r="B94" s="66" t="s">
        <v>57</v>
      </c>
      <c r="C94" s="68"/>
      <c r="D94" s="68"/>
      <c r="E94" s="68"/>
      <c r="F94" s="69"/>
      <c r="G94" s="69"/>
    </row>
    <row r="95" spans="1:7" ht="15.75" x14ac:dyDescent="0.25">
      <c r="A95" s="157"/>
      <c r="B95" s="66" t="s">
        <v>154</v>
      </c>
      <c r="C95" s="68"/>
      <c r="D95" s="68"/>
      <c r="E95" s="68"/>
      <c r="F95" s="69"/>
      <c r="G95" s="69"/>
    </row>
    <row r="96" spans="1:7" ht="15.75" x14ac:dyDescent="0.25">
      <c r="A96" s="157"/>
      <c r="B96" s="66"/>
      <c r="C96" s="66"/>
      <c r="D96" s="66"/>
      <c r="E96" s="66"/>
      <c r="F96" s="69"/>
      <c r="G96" s="69"/>
    </row>
    <row r="97" spans="1:7" ht="15.75" x14ac:dyDescent="0.25">
      <c r="A97" s="157"/>
      <c r="B97" s="66"/>
      <c r="C97" s="66"/>
      <c r="D97" s="66"/>
      <c r="E97" s="66"/>
      <c r="F97" s="69"/>
      <c r="G97" s="69"/>
    </row>
    <row r="100" spans="1:7" ht="18.75" x14ac:dyDescent="0.3">
      <c r="E100" s="383" t="s">
        <v>156</v>
      </c>
      <c r="F100" s="383"/>
      <c r="G100" s="383"/>
    </row>
    <row r="101" spans="1:7" ht="15.75" x14ac:dyDescent="0.25">
      <c r="A101" s="377" t="s">
        <v>157</v>
      </c>
      <c r="B101" s="377"/>
      <c r="C101" s="377"/>
      <c r="D101" s="377"/>
      <c r="E101" s="377"/>
      <c r="F101" s="377"/>
      <c r="G101" s="377"/>
    </row>
    <row r="102" spans="1:7" ht="18.75" x14ac:dyDescent="0.25">
      <c r="B102" s="382"/>
      <c r="C102" s="382"/>
      <c r="D102" s="382"/>
      <c r="E102" s="382"/>
    </row>
    <row r="103" spans="1:7" ht="15.75" x14ac:dyDescent="0.25">
      <c r="A103" s="379" t="s">
        <v>238</v>
      </c>
      <c r="B103" s="379"/>
      <c r="C103" s="379"/>
      <c r="D103" s="379"/>
      <c r="E103" s="379"/>
      <c r="F103" s="379"/>
      <c r="G103" s="379"/>
    </row>
    <row r="105" spans="1:7" x14ac:dyDescent="0.25">
      <c r="A105" s="380" t="s">
        <v>126</v>
      </c>
      <c r="B105" s="380" t="s">
        <v>111</v>
      </c>
      <c r="C105" s="380" t="s">
        <v>49</v>
      </c>
      <c r="D105" s="380" t="s">
        <v>50</v>
      </c>
      <c r="E105" s="380" t="s">
        <v>51</v>
      </c>
      <c r="F105" s="380" t="s">
        <v>52</v>
      </c>
      <c r="G105" s="380" t="s">
        <v>53</v>
      </c>
    </row>
    <row r="106" spans="1:7" ht="223.5" customHeight="1" x14ac:dyDescent="0.25">
      <c r="A106" s="381"/>
      <c r="B106" s="381"/>
      <c r="C106" s="381"/>
      <c r="D106" s="381"/>
      <c r="E106" s="381"/>
      <c r="F106" s="381"/>
      <c r="G106" s="381"/>
    </row>
    <row r="107" spans="1:7" ht="15.75" x14ac:dyDescent="0.25">
      <c r="A107" s="157">
        <v>1</v>
      </c>
      <c r="B107" s="66">
        <v>2</v>
      </c>
      <c r="C107" s="66">
        <v>3</v>
      </c>
      <c r="D107" s="66">
        <v>4</v>
      </c>
      <c r="E107" s="66">
        <v>5</v>
      </c>
      <c r="F107" s="66" t="s">
        <v>54</v>
      </c>
      <c r="G107" s="66" t="s">
        <v>55</v>
      </c>
    </row>
    <row r="108" spans="1:7" ht="15.75" x14ac:dyDescent="0.25">
      <c r="A108" s="158">
        <v>14</v>
      </c>
      <c r="B108" s="373" t="s">
        <v>141</v>
      </c>
      <c r="C108" s="374"/>
      <c r="D108" s="374"/>
      <c r="E108" s="374"/>
      <c r="F108" s="374"/>
      <c r="G108" s="375"/>
    </row>
    <row r="109" spans="1:7" ht="15.75" x14ac:dyDescent="0.25">
      <c r="A109" s="157"/>
      <c r="B109" s="66" t="s">
        <v>56</v>
      </c>
      <c r="C109" s="68">
        <f>ППЦ!C36</f>
        <v>31400</v>
      </c>
      <c r="D109" s="68">
        <f>ППЦ!D36</f>
        <v>0</v>
      </c>
      <c r="E109" s="68">
        <f>ППЦ!E36</f>
        <v>24938</v>
      </c>
      <c r="F109" s="69">
        <f>C109/E109</f>
        <v>1.2591226241077873</v>
      </c>
      <c r="G109" s="69">
        <f>D109/E109</f>
        <v>0</v>
      </c>
    </row>
    <row r="110" spans="1:7" ht="15.75" x14ac:dyDescent="0.25">
      <c r="A110" s="157"/>
      <c r="B110" s="66" t="s">
        <v>57</v>
      </c>
      <c r="C110" s="68">
        <f>ППЦ!C37</f>
        <v>0</v>
      </c>
      <c r="D110" s="68">
        <f>ППЦ!D37</f>
        <v>44183</v>
      </c>
      <c r="E110" s="68">
        <f>ППЦ!E37</f>
        <v>24938</v>
      </c>
      <c r="F110" s="69">
        <f t="shared" ref="F110:F111" si="24">C110/E110</f>
        <v>0</v>
      </c>
      <c r="G110" s="69">
        <f t="shared" ref="G110:G111" si="25">D110/E110</f>
        <v>1.7717138503488652</v>
      </c>
    </row>
    <row r="111" spans="1:7" ht="15.75" x14ac:dyDescent="0.25">
      <c r="A111" s="157"/>
      <c r="B111" s="66" t="s">
        <v>154</v>
      </c>
      <c r="C111" s="68">
        <f>ППЦ!C38</f>
        <v>0</v>
      </c>
      <c r="D111" s="68">
        <f>ППЦ!D38</f>
        <v>0</v>
      </c>
      <c r="E111" s="68">
        <f>ППЦ!E38</f>
        <v>24938</v>
      </c>
      <c r="F111" s="69">
        <f t="shared" si="24"/>
        <v>0</v>
      </c>
      <c r="G111" s="69">
        <f t="shared" si="25"/>
        <v>0</v>
      </c>
    </row>
    <row r="112" spans="1:7" ht="15.75" x14ac:dyDescent="0.25">
      <c r="A112" s="157"/>
      <c r="B112" s="66"/>
      <c r="C112" s="66"/>
      <c r="D112" s="66"/>
      <c r="E112" s="66"/>
      <c r="F112" s="69"/>
      <c r="G112" s="69"/>
    </row>
    <row r="113" spans="1:7" ht="15.75" x14ac:dyDescent="0.25">
      <c r="A113" s="157"/>
      <c r="B113" s="66"/>
      <c r="C113" s="66"/>
      <c r="D113" s="66"/>
      <c r="E113" s="66"/>
      <c r="F113" s="69"/>
      <c r="G113" s="69"/>
    </row>
    <row r="114" spans="1:7" ht="15.75" x14ac:dyDescent="0.25">
      <c r="A114" s="157"/>
      <c r="B114" s="66"/>
      <c r="C114" s="66"/>
      <c r="D114" s="66"/>
      <c r="E114" s="66"/>
      <c r="F114" s="66"/>
      <c r="G114" s="66"/>
    </row>
    <row r="116" spans="1:7" ht="15.75" x14ac:dyDescent="0.25">
      <c r="A116" s="384" t="s">
        <v>158</v>
      </c>
      <c r="B116" s="384"/>
      <c r="C116" s="384"/>
      <c r="D116" s="384"/>
      <c r="E116" s="384"/>
      <c r="F116" s="384"/>
      <c r="G116" s="384"/>
    </row>
    <row r="118" spans="1:7" x14ac:dyDescent="0.25">
      <c r="B118" t="s">
        <v>155</v>
      </c>
    </row>
  </sheetData>
  <mergeCells count="38">
    <mergeCell ref="B108:G108"/>
    <mergeCell ref="A116:G116"/>
    <mergeCell ref="A103:G103"/>
    <mergeCell ref="A105:A106"/>
    <mergeCell ref="B105:B106"/>
    <mergeCell ref="C105:C106"/>
    <mergeCell ref="D105:D106"/>
    <mergeCell ref="E105:E106"/>
    <mergeCell ref="F105:F106"/>
    <mergeCell ref="G105:G106"/>
    <mergeCell ref="B102:E102"/>
    <mergeCell ref="B40:G40"/>
    <mergeCell ref="B46:G46"/>
    <mergeCell ref="B53:G53"/>
    <mergeCell ref="B59:G59"/>
    <mergeCell ref="B66:G66"/>
    <mergeCell ref="B72:G72"/>
    <mergeCell ref="B79:G79"/>
    <mergeCell ref="B85:G85"/>
    <mergeCell ref="B92:G92"/>
    <mergeCell ref="E100:G100"/>
    <mergeCell ref="A101:G101"/>
    <mergeCell ref="B33:G33"/>
    <mergeCell ref="E1:G1"/>
    <mergeCell ref="A2:G2"/>
    <mergeCell ref="B3:E3"/>
    <mergeCell ref="B4:E4"/>
    <mergeCell ref="A5:G5"/>
    <mergeCell ref="A7:A8"/>
    <mergeCell ref="B7:B8"/>
    <mergeCell ref="C7:C8"/>
    <mergeCell ref="D7:D8"/>
    <mergeCell ref="E7:E8"/>
    <mergeCell ref="F7:F8"/>
    <mergeCell ref="G7:G8"/>
    <mergeCell ref="B10:G10"/>
    <mergeCell ref="B19:G19"/>
    <mergeCell ref="B27:G2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2" manualBreakCount="2">
    <brk id="32" max="6" man="1"/>
    <brk id="7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1"/>
  <sheetViews>
    <sheetView view="pageBreakPreview" topLeftCell="A55" zoomScale="60" zoomScaleNormal="100" workbookViewId="0">
      <selection activeCell="O96" sqref="O96:O100"/>
    </sheetView>
  </sheetViews>
  <sheetFormatPr defaultRowHeight="15" x14ac:dyDescent="0.25"/>
  <cols>
    <col min="1" max="1" width="27.42578125" customWidth="1"/>
    <col min="2" max="2" width="12.85546875" customWidth="1"/>
    <col min="3" max="3" width="17.7109375" customWidth="1"/>
    <col min="4" max="4" width="12.7109375" customWidth="1"/>
    <col min="5" max="5" width="12.5703125" customWidth="1"/>
    <col min="7" max="7" width="10.85546875" customWidth="1"/>
    <col min="8" max="8" width="12.42578125" customWidth="1"/>
    <col min="9" max="9" width="16.5703125" customWidth="1"/>
    <col min="10" max="10" width="18.42578125" customWidth="1"/>
    <col min="11" max="11" width="12.42578125" customWidth="1"/>
    <col min="12" max="12" width="12" customWidth="1"/>
    <col min="15" max="15" width="15.42578125" customWidth="1"/>
    <col min="16" max="16" width="13.5703125" customWidth="1"/>
    <col min="257" max="257" width="27.42578125" customWidth="1"/>
    <col min="258" max="258" width="12.85546875" customWidth="1"/>
    <col min="259" max="259" width="17.7109375" customWidth="1"/>
    <col min="260" max="260" width="12.7109375" customWidth="1"/>
    <col min="261" max="261" width="12.5703125" customWidth="1"/>
    <col min="263" max="263" width="10.85546875" customWidth="1"/>
    <col min="264" max="264" width="12.42578125" customWidth="1"/>
    <col min="266" max="266" width="18.42578125" customWidth="1"/>
    <col min="267" max="267" width="12.42578125" customWidth="1"/>
    <col min="268" max="268" width="12" customWidth="1"/>
    <col min="271" max="271" width="11.42578125" customWidth="1"/>
    <col min="272" max="272" width="13.5703125" customWidth="1"/>
    <col min="513" max="513" width="27.42578125" customWidth="1"/>
    <col min="514" max="514" width="12.85546875" customWidth="1"/>
    <col min="515" max="515" width="17.7109375" customWidth="1"/>
    <col min="516" max="516" width="12.7109375" customWidth="1"/>
    <col min="517" max="517" width="12.5703125" customWidth="1"/>
    <col min="519" max="519" width="10.85546875" customWidth="1"/>
    <col min="520" max="520" width="12.42578125" customWidth="1"/>
    <col min="522" max="522" width="18.42578125" customWidth="1"/>
    <col min="523" max="523" width="12.42578125" customWidth="1"/>
    <col min="524" max="524" width="12" customWidth="1"/>
    <col min="527" max="527" width="11.42578125" customWidth="1"/>
    <col min="528" max="528" width="13.5703125" customWidth="1"/>
    <col min="769" max="769" width="27.42578125" customWidth="1"/>
    <col min="770" max="770" width="12.85546875" customWidth="1"/>
    <col min="771" max="771" width="17.7109375" customWidth="1"/>
    <col min="772" max="772" width="12.7109375" customWidth="1"/>
    <col min="773" max="773" width="12.5703125" customWidth="1"/>
    <col min="775" max="775" width="10.85546875" customWidth="1"/>
    <col min="776" max="776" width="12.42578125" customWidth="1"/>
    <col min="778" max="778" width="18.42578125" customWidth="1"/>
    <col min="779" max="779" width="12.42578125" customWidth="1"/>
    <col min="780" max="780" width="12" customWidth="1"/>
    <col min="783" max="783" width="11.42578125" customWidth="1"/>
    <col min="784" max="784" width="13.5703125" customWidth="1"/>
    <col min="1025" max="1025" width="27.42578125" customWidth="1"/>
    <col min="1026" max="1026" width="12.85546875" customWidth="1"/>
    <col min="1027" max="1027" width="17.7109375" customWidth="1"/>
    <col min="1028" max="1028" width="12.7109375" customWidth="1"/>
    <col min="1029" max="1029" width="12.5703125" customWidth="1"/>
    <col min="1031" max="1031" width="10.85546875" customWidth="1"/>
    <col min="1032" max="1032" width="12.42578125" customWidth="1"/>
    <col min="1034" max="1034" width="18.42578125" customWidth="1"/>
    <col min="1035" max="1035" width="12.42578125" customWidth="1"/>
    <col min="1036" max="1036" width="12" customWidth="1"/>
    <col min="1039" max="1039" width="11.42578125" customWidth="1"/>
    <col min="1040" max="1040" width="13.5703125" customWidth="1"/>
    <col min="1281" max="1281" width="27.42578125" customWidth="1"/>
    <col min="1282" max="1282" width="12.85546875" customWidth="1"/>
    <col min="1283" max="1283" width="17.7109375" customWidth="1"/>
    <col min="1284" max="1284" width="12.7109375" customWidth="1"/>
    <col min="1285" max="1285" width="12.5703125" customWidth="1"/>
    <col min="1287" max="1287" width="10.85546875" customWidth="1"/>
    <col min="1288" max="1288" width="12.42578125" customWidth="1"/>
    <col min="1290" max="1290" width="18.42578125" customWidth="1"/>
    <col min="1291" max="1291" width="12.42578125" customWidth="1"/>
    <col min="1292" max="1292" width="12" customWidth="1"/>
    <col min="1295" max="1295" width="11.42578125" customWidth="1"/>
    <col min="1296" max="1296" width="13.5703125" customWidth="1"/>
    <col min="1537" max="1537" width="27.42578125" customWidth="1"/>
    <col min="1538" max="1538" width="12.85546875" customWidth="1"/>
    <col min="1539" max="1539" width="17.7109375" customWidth="1"/>
    <col min="1540" max="1540" width="12.7109375" customWidth="1"/>
    <col min="1541" max="1541" width="12.5703125" customWidth="1"/>
    <col min="1543" max="1543" width="10.85546875" customWidth="1"/>
    <col min="1544" max="1544" width="12.42578125" customWidth="1"/>
    <col min="1546" max="1546" width="18.42578125" customWidth="1"/>
    <col min="1547" max="1547" width="12.42578125" customWidth="1"/>
    <col min="1548" max="1548" width="12" customWidth="1"/>
    <col min="1551" max="1551" width="11.42578125" customWidth="1"/>
    <col min="1552" max="1552" width="13.5703125" customWidth="1"/>
    <col min="1793" max="1793" width="27.42578125" customWidth="1"/>
    <col min="1794" max="1794" width="12.85546875" customWidth="1"/>
    <col min="1795" max="1795" width="17.7109375" customWidth="1"/>
    <col min="1796" max="1796" width="12.7109375" customWidth="1"/>
    <col min="1797" max="1797" width="12.5703125" customWidth="1"/>
    <col min="1799" max="1799" width="10.85546875" customWidth="1"/>
    <col min="1800" max="1800" width="12.42578125" customWidth="1"/>
    <col min="1802" max="1802" width="18.42578125" customWidth="1"/>
    <col min="1803" max="1803" width="12.42578125" customWidth="1"/>
    <col min="1804" max="1804" width="12" customWidth="1"/>
    <col min="1807" max="1807" width="11.42578125" customWidth="1"/>
    <col min="1808" max="1808" width="13.5703125" customWidth="1"/>
    <col min="2049" max="2049" width="27.42578125" customWidth="1"/>
    <col min="2050" max="2050" width="12.85546875" customWidth="1"/>
    <col min="2051" max="2051" width="17.7109375" customWidth="1"/>
    <col min="2052" max="2052" width="12.7109375" customWidth="1"/>
    <col min="2053" max="2053" width="12.5703125" customWidth="1"/>
    <col min="2055" max="2055" width="10.85546875" customWidth="1"/>
    <col min="2056" max="2056" width="12.42578125" customWidth="1"/>
    <col min="2058" max="2058" width="18.42578125" customWidth="1"/>
    <col min="2059" max="2059" width="12.42578125" customWidth="1"/>
    <col min="2060" max="2060" width="12" customWidth="1"/>
    <col min="2063" max="2063" width="11.42578125" customWidth="1"/>
    <col min="2064" max="2064" width="13.5703125" customWidth="1"/>
    <col min="2305" max="2305" width="27.42578125" customWidth="1"/>
    <col min="2306" max="2306" width="12.85546875" customWidth="1"/>
    <col min="2307" max="2307" width="17.7109375" customWidth="1"/>
    <col min="2308" max="2308" width="12.7109375" customWidth="1"/>
    <col min="2309" max="2309" width="12.5703125" customWidth="1"/>
    <col min="2311" max="2311" width="10.85546875" customWidth="1"/>
    <col min="2312" max="2312" width="12.42578125" customWidth="1"/>
    <col min="2314" max="2314" width="18.42578125" customWidth="1"/>
    <col min="2315" max="2315" width="12.42578125" customWidth="1"/>
    <col min="2316" max="2316" width="12" customWidth="1"/>
    <col min="2319" max="2319" width="11.42578125" customWidth="1"/>
    <col min="2320" max="2320" width="13.5703125" customWidth="1"/>
    <col min="2561" max="2561" width="27.42578125" customWidth="1"/>
    <col min="2562" max="2562" width="12.85546875" customWidth="1"/>
    <col min="2563" max="2563" width="17.7109375" customWidth="1"/>
    <col min="2564" max="2564" width="12.7109375" customWidth="1"/>
    <col min="2565" max="2565" width="12.5703125" customWidth="1"/>
    <col min="2567" max="2567" width="10.85546875" customWidth="1"/>
    <col min="2568" max="2568" width="12.42578125" customWidth="1"/>
    <col min="2570" max="2570" width="18.42578125" customWidth="1"/>
    <col min="2571" max="2571" width="12.42578125" customWidth="1"/>
    <col min="2572" max="2572" width="12" customWidth="1"/>
    <col min="2575" max="2575" width="11.42578125" customWidth="1"/>
    <col min="2576" max="2576" width="13.5703125" customWidth="1"/>
    <col min="2817" max="2817" width="27.42578125" customWidth="1"/>
    <col min="2818" max="2818" width="12.85546875" customWidth="1"/>
    <col min="2819" max="2819" width="17.7109375" customWidth="1"/>
    <col min="2820" max="2820" width="12.7109375" customWidth="1"/>
    <col min="2821" max="2821" width="12.5703125" customWidth="1"/>
    <col min="2823" max="2823" width="10.85546875" customWidth="1"/>
    <col min="2824" max="2824" width="12.42578125" customWidth="1"/>
    <col min="2826" max="2826" width="18.42578125" customWidth="1"/>
    <col min="2827" max="2827" width="12.42578125" customWidth="1"/>
    <col min="2828" max="2828" width="12" customWidth="1"/>
    <col min="2831" max="2831" width="11.42578125" customWidth="1"/>
    <col min="2832" max="2832" width="13.5703125" customWidth="1"/>
    <col min="3073" max="3073" width="27.42578125" customWidth="1"/>
    <col min="3074" max="3074" width="12.85546875" customWidth="1"/>
    <col min="3075" max="3075" width="17.7109375" customWidth="1"/>
    <col min="3076" max="3076" width="12.7109375" customWidth="1"/>
    <col min="3077" max="3077" width="12.5703125" customWidth="1"/>
    <col min="3079" max="3079" width="10.85546875" customWidth="1"/>
    <col min="3080" max="3080" width="12.42578125" customWidth="1"/>
    <col min="3082" max="3082" width="18.42578125" customWidth="1"/>
    <col min="3083" max="3083" width="12.42578125" customWidth="1"/>
    <col min="3084" max="3084" width="12" customWidth="1"/>
    <col min="3087" max="3087" width="11.42578125" customWidth="1"/>
    <col min="3088" max="3088" width="13.5703125" customWidth="1"/>
    <col min="3329" max="3329" width="27.42578125" customWidth="1"/>
    <col min="3330" max="3330" width="12.85546875" customWidth="1"/>
    <col min="3331" max="3331" width="17.7109375" customWidth="1"/>
    <col min="3332" max="3332" width="12.7109375" customWidth="1"/>
    <col min="3333" max="3333" width="12.5703125" customWidth="1"/>
    <col min="3335" max="3335" width="10.85546875" customWidth="1"/>
    <col min="3336" max="3336" width="12.42578125" customWidth="1"/>
    <col min="3338" max="3338" width="18.42578125" customWidth="1"/>
    <col min="3339" max="3339" width="12.42578125" customWidth="1"/>
    <col min="3340" max="3340" width="12" customWidth="1"/>
    <col min="3343" max="3343" width="11.42578125" customWidth="1"/>
    <col min="3344" max="3344" width="13.5703125" customWidth="1"/>
    <col min="3585" max="3585" width="27.42578125" customWidth="1"/>
    <col min="3586" max="3586" width="12.85546875" customWidth="1"/>
    <col min="3587" max="3587" width="17.7109375" customWidth="1"/>
    <col min="3588" max="3588" width="12.7109375" customWidth="1"/>
    <col min="3589" max="3589" width="12.5703125" customWidth="1"/>
    <col min="3591" max="3591" width="10.85546875" customWidth="1"/>
    <col min="3592" max="3592" width="12.42578125" customWidth="1"/>
    <col min="3594" max="3594" width="18.42578125" customWidth="1"/>
    <col min="3595" max="3595" width="12.42578125" customWidth="1"/>
    <col min="3596" max="3596" width="12" customWidth="1"/>
    <col min="3599" max="3599" width="11.42578125" customWidth="1"/>
    <col min="3600" max="3600" width="13.5703125" customWidth="1"/>
    <col min="3841" max="3841" width="27.42578125" customWidth="1"/>
    <col min="3842" max="3842" width="12.85546875" customWidth="1"/>
    <col min="3843" max="3843" width="17.7109375" customWidth="1"/>
    <col min="3844" max="3844" width="12.7109375" customWidth="1"/>
    <col min="3845" max="3845" width="12.5703125" customWidth="1"/>
    <col min="3847" max="3847" width="10.85546875" customWidth="1"/>
    <col min="3848" max="3848" width="12.42578125" customWidth="1"/>
    <col min="3850" max="3850" width="18.42578125" customWidth="1"/>
    <col min="3851" max="3851" width="12.42578125" customWidth="1"/>
    <col min="3852" max="3852" width="12" customWidth="1"/>
    <col min="3855" max="3855" width="11.42578125" customWidth="1"/>
    <col min="3856" max="3856" width="13.5703125" customWidth="1"/>
    <col min="4097" max="4097" width="27.42578125" customWidth="1"/>
    <col min="4098" max="4098" width="12.85546875" customWidth="1"/>
    <col min="4099" max="4099" width="17.7109375" customWidth="1"/>
    <col min="4100" max="4100" width="12.7109375" customWidth="1"/>
    <col min="4101" max="4101" width="12.5703125" customWidth="1"/>
    <col min="4103" max="4103" width="10.85546875" customWidth="1"/>
    <col min="4104" max="4104" width="12.42578125" customWidth="1"/>
    <col min="4106" max="4106" width="18.42578125" customWidth="1"/>
    <col min="4107" max="4107" width="12.42578125" customWidth="1"/>
    <col min="4108" max="4108" width="12" customWidth="1"/>
    <col min="4111" max="4111" width="11.42578125" customWidth="1"/>
    <col min="4112" max="4112" width="13.5703125" customWidth="1"/>
    <col min="4353" max="4353" width="27.42578125" customWidth="1"/>
    <col min="4354" max="4354" width="12.85546875" customWidth="1"/>
    <col min="4355" max="4355" width="17.7109375" customWidth="1"/>
    <col min="4356" max="4356" width="12.7109375" customWidth="1"/>
    <col min="4357" max="4357" width="12.5703125" customWidth="1"/>
    <col min="4359" max="4359" width="10.85546875" customWidth="1"/>
    <col min="4360" max="4360" width="12.42578125" customWidth="1"/>
    <col min="4362" max="4362" width="18.42578125" customWidth="1"/>
    <col min="4363" max="4363" width="12.42578125" customWidth="1"/>
    <col min="4364" max="4364" width="12" customWidth="1"/>
    <col min="4367" max="4367" width="11.42578125" customWidth="1"/>
    <col min="4368" max="4368" width="13.5703125" customWidth="1"/>
    <col min="4609" max="4609" width="27.42578125" customWidth="1"/>
    <col min="4610" max="4610" width="12.85546875" customWidth="1"/>
    <col min="4611" max="4611" width="17.7109375" customWidth="1"/>
    <col min="4612" max="4612" width="12.7109375" customWidth="1"/>
    <col min="4613" max="4613" width="12.5703125" customWidth="1"/>
    <col min="4615" max="4615" width="10.85546875" customWidth="1"/>
    <col min="4616" max="4616" width="12.42578125" customWidth="1"/>
    <col min="4618" max="4618" width="18.42578125" customWidth="1"/>
    <col min="4619" max="4619" width="12.42578125" customWidth="1"/>
    <col min="4620" max="4620" width="12" customWidth="1"/>
    <col min="4623" max="4623" width="11.42578125" customWidth="1"/>
    <col min="4624" max="4624" width="13.5703125" customWidth="1"/>
    <col min="4865" max="4865" width="27.42578125" customWidth="1"/>
    <col min="4866" max="4866" width="12.85546875" customWidth="1"/>
    <col min="4867" max="4867" width="17.7109375" customWidth="1"/>
    <col min="4868" max="4868" width="12.7109375" customWidth="1"/>
    <col min="4869" max="4869" width="12.5703125" customWidth="1"/>
    <col min="4871" max="4871" width="10.85546875" customWidth="1"/>
    <col min="4872" max="4872" width="12.42578125" customWidth="1"/>
    <col min="4874" max="4874" width="18.42578125" customWidth="1"/>
    <col min="4875" max="4875" width="12.42578125" customWidth="1"/>
    <col min="4876" max="4876" width="12" customWidth="1"/>
    <col min="4879" max="4879" width="11.42578125" customWidth="1"/>
    <col min="4880" max="4880" width="13.5703125" customWidth="1"/>
    <col min="5121" max="5121" width="27.42578125" customWidth="1"/>
    <col min="5122" max="5122" width="12.85546875" customWidth="1"/>
    <col min="5123" max="5123" width="17.7109375" customWidth="1"/>
    <col min="5124" max="5124" width="12.7109375" customWidth="1"/>
    <col min="5125" max="5125" width="12.5703125" customWidth="1"/>
    <col min="5127" max="5127" width="10.85546875" customWidth="1"/>
    <col min="5128" max="5128" width="12.42578125" customWidth="1"/>
    <col min="5130" max="5130" width="18.42578125" customWidth="1"/>
    <col min="5131" max="5131" width="12.42578125" customWidth="1"/>
    <col min="5132" max="5132" width="12" customWidth="1"/>
    <col min="5135" max="5135" width="11.42578125" customWidth="1"/>
    <col min="5136" max="5136" width="13.5703125" customWidth="1"/>
    <col min="5377" max="5377" width="27.42578125" customWidth="1"/>
    <col min="5378" max="5378" width="12.85546875" customWidth="1"/>
    <col min="5379" max="5379" width="17.7109375" customWidth="1"/>
    <col min="5380" max="5380" width="12.7109375" customWidth="1"/>
    <col min="5381" max="5381" width="12.5703125" customWidth="1"/>
    <col min="5383" max="5383" width="10.85546875" customWidth="1"/>
    <col min="5384" max="5384" width="12.42578125" customWidth="1"/>
    <col min="5386" max="5386" width="18.42578125" customWidth="1"/>
    <col min="5387" max="5387" width="12.42578125" customWidth="1"/>
    <col min="5388" max="5388" width="12" customWidth="1"/>
    <col min="5391" max="5391" width="11.42578125" customWidth="1"/>
    <col min="5392" max="5392" width="13.5703125" customWidth="1"/>
    <col min="5633" max="5633" width="27.42578125" customWidth="1"/>
    <col min="5634" max="5634" width="12.85546875" customWidth="1"/>
    <col min="5635" max="5635" width="17.7109375" customWidth="1"/>
    <col min="5636" max="5636" width="12.7109375" customWidth="1"/>
    <col min="5637" max="5637" width="12.5703125" customWidth="1"/>
    <col min="5639" max="5639" width="10.85546875" customWidth="1"/>
    <col min="5640" max="5640" width="12.42578125" customWidth="1"/>
    <col min="5642" max="5642" width="18.42578125" customWidth="1"/>
    <col min="5643" max="5643" width="12.42578125" customWidth="1"/>
    <col min="5644" max="5644" width="12" customWidth="1"/>
    <col min="5647" max="5647" width="11.42578125" customWidth="1"/>
    <col min="5648" max="5648" width="13.5703125" customWidth="1"/>
    <col min="5889" max="5889" width="27.42578125" customWidth="1"/>
    <col min="5890" max="5890" width="12.85546875" customWidth="1"/>
    <col min="5891" max="5891" width="17.7109375" customWidth="1"/>
    <col min="5892" max="5892" width="12.7109375" customWidth="1"/>
    <col min="5893" max="5893" width="12.5703125" customWidth="1"/>
    <col min="5895" max="5895" width="10.85546875" customWidth="1"/>
    <col min="5896" max="5896" width="12.42578125" customWidth="1"/>
    <col min="5898" max="5898" width="18.42578125" customWidth="1"/>
    <col min="5899" max="5899" width="12.42578125" customWidth="1"/>
    <col min="5900" max="5900" width="12" customWidth="1"/>
    <col min="5903" max="5903" width="11.42578125" customWidth="1"/>
    <col min="5904" max="5904" width="13.5703125" customWidth="1"/>
    <col min="6145" max="6145" width="27.42578125" customWidth="1"/>
    <col min="6146" max="6146" width="12.85546875" customWidth="1"/>
    <col min="6147" max="6147" width="17.7109375" customWidth="1"/>
    <col min="6148" max="6148" width="12.7109375" customWidth="1"/>
    <col min="6149" max="6149" width="12.5703125" customWidth="1"/>
    <col min="6151" max="6151" width="10.85546875" customWidth="1"/>
    <col min="6152" max="6152" width="12.42578125" customWidth="1"/>
    <col min="6154" max="6154" width="18.42578125" customWidth="1"/>
    <col min="6155" max="6155" width="12.42578125" customWidth="1"/>
    <col min="6156" max="6156" width="12" customWidth="1"/>
    <col min="6159" max="6159" width="11.42578125" customWidth="1"/>
    <col min="6160" max="6160" width="13.5703125" customWidth="1"/>
    <col min="6401" max="6401" width="27.42578125" customWidth="1"/>
    <col min="6402" max="6402" width="12.85546875" customWidth="1"/>
    <col min="6403" max="6403" width="17.7109375" customWidth="1"/>
    <col min="6404" max="6404" width="12.7109375" customWidth="1"/>
    <col min="6405" max="6405" width="12.5703125" customWidth="1"/>
    <col min="6407" max="6407" width="10.85546875" customWidth="1"/>
    <col min="6408" max="6408" width="12.42578125" customWidth="1"/>
    <col min="6410" max="6410" width="18.42578125" customWidth="1"/>
    <col min="6411" max="6411" width="12.42578125" customWidth="1"/>
    <col min="6412" max="6412" width="12" customWidth="1"/>
    <col min="6415" max="6415" width="11.42578125" customWidth="1"/>
    <col min="6416" max="6416" width="13.5703125" customWidth="1"/>
    <col min="6657" max="6657" width="27.42578125" customWidth="1"/>
    <col min="6658" max="6658" width="12.85546875" customWidth="1"/>
    <col min="6659" max="6659" width="17.7109375" customWidth="1"/>
    <col min="6660" max="6660" width="12.7109375" customWidth="1"/>
    <col min="6661" max="6661" width="12.5703125" customWidth="1"/>
    <col min="6663" max="6663" width="10.85546875" customWidth="1"/>
    <col min="6664" max="6664" width="12.42578125" customWidth="1"/>
    <col min="6666" max="6666" width="18.42578125" customWidth="1"/>
    <col min="6667" max="6667" width="12.42578125" customWidth="1"/>
    <col min="6668" max="6668" width="12" customWidth="1"/>
    <col min="6671" max="6671" width="11.42578125" customWidth="1"/>
    <col min="6672" max="6672" width="13.5703125" customWidth="1"/>
    <col min="6913" max="6913" width="27.42578125" customWidth="1"/>
    <col min="6914" max="6914" width="12.85546875" customWidth="1"/>
    <col min="6915" max="6915" width="17.7109375" customWidth="1"/>
    <col min="6916" max="6916" width="12.7109375" customWidth="1"/>
    <col min="6917" max="6917" width="12.5703125" customWidth="1"/>
    <col min="6919" max="6919" width="10.85546875" customWidth="1"/>
    <col min="6920" max="6920" width="12.42578125" customWidth="1"/>
    <col min="6922" max="6922" width="18.42578125" customWidth="1"/>
    <col min="6923" max="6923" width="12.42578125" customWidth="1"/>
    <col min="6924" max="6924" width="12" customWidth="1"/>
    <col min="6927" max="6927" width="11.42578125" customWidth="1"/>
    <col min="6928" max="6928" width="13.5703125" customWidth="1"/>
    <col min="7169" max="7169" width="27.42578125" customWidth="1"/>
    <col min="7170" max="7170" width="12.85546875" customWidth="1"/>
    <col min="7171" max="7171" width="17.7109375" customWidth="1"/>
    <col min="7172" max="7172" width="12.7109375" customWidth="1"/>
    <col min="7173" max="7173" width="12.5703125" customWidth="1"/>
    <col min="7175" max="7175" width="10.85546875" customWidth="1"/>
    <col min="7176" max="7176" width="12.42578125" customWidth="1"/>
    <col min="7178" max="7178" width="18.42578125" customWidth="1"/>
    <col min="7179" max="7179" width="12.42578125" customWidth="1"/>
    <col min="7180" max="7180" width="12" customWidth="1"/>
    <col min="7183" max="7183" width="11.42578125" customWidth="1"/>
    <col min="7184" max="7184" width="13.5703125" customWidth="1"/>
    <col min="7425" max="7425" width="27.42578125" customWidth="1"/>
    <col min="7426" max="7426" width="12.85546875" customWidth="1"/>
    <col min="7427" max="7427" width="17.7109375" customWidth="1"/>
    <col min="7428" max="7428" width="12.7109375" customWidth="1"/>
    <col min="7429" max="7429" width="12.5703125" customWidth="1"/>
    <col min="7431" max="7431" width="10.85546875" customWidth="1"/>
    <col min="7432" max="7432" width="12.42578125" customWidth="1"/>
    <col min="7434" max="7434" width="18.42578125" customWidth="1"/>
    <col min="7435" max="7435" width="12.42578125" customWidth="1"/>
    <col min="7436" max="7436" width="12" customWidth="1"/>
    <col min="7439" max="7439" width="11.42578125" customWidth="1"/>
    <col min="7440" max="7440" width="13.5703125" customWidth="1"/>
    <col min="7681" max="7681" width="27.42578125" customWidth="1"/>
    <col min="7682" max="7682" width="12.85546875" customWidth="1"/>
    <col min="7683" max="7683" width="17.7109375" customWidth="1"/>
    <col min="7684" max="7684" width="12.7109375" customWidth="1"/>
    <col min="7685" max="7685" width="12.5703125" customWidth="1"/>
    <col min="7687" max="7687" width="10.85546875" customWidth="1"/>
    <col min="7688" max="7688" width="12.42578125" customWidth="1"/>
    <col min="7690" max="7690" width="18.42578125" customWidth="1"/>
    <col min="7691" max="7691" width="12.42578125" customWidth="1"/>
    <col min="7692" max="7692" width="12" customWidth="1"/>
    <col min="7695" max="7695" width="11.42578125" customWidth="1"/>
    <col min="7696" max="7696" width="13.5703125" customWidth="1"/>
    <col min="7937" max="7937" width="27.42578125" customWidth="1"/>
    <col min="7938" max="7938" width="12.85546875" customWidth="1"/>
    <col min="7939" max="7939" width="17.7109375" customWidth="1"/>
    <col min="7940" max="7940" width="12.7109375" customWidth="1"/>
    <col min="7941" max="7941" width="12.5703125" customWidth="1"/>
    <col min="7943" max="7943" width="10.85546875" customWidth="1"/>
    <col min="7944" max="7944" width="12.42578125" customWidth="1"/>
    <col min="7946" max="7946" width="18.42578125" customWidth="1"/>
    <col min="7947" max="7947" width="12.42578125" customWidth="1"/>
    <col min="7948" max="7948" width="12" customWidth="1"/>
    <col min="7951" max="7951" width="11.42578125" customWidth="1"/>
    <col min="7952" max="7952" width="13.5703125" customWidth="1"/>
    <col min="8193" max="8193" width="27.42578125" customWidth="1"/>
    <col min="8194" max="8194" width="12.85546875" customWidth="1"/>
    <col min="8195" max="8195" width="17.7109375" customWidth="1"/>
    <col min="8196" max="8196" width="12.7109375" customWidth="1"/>
    <col min="8197" max="8197" width="12.5703125" customWidth="1"/>
    <col min="8199" max="8199" width="10.85546875" customWidth="1"/>
    <col min="8200" max="8200" width="12.42578125" customWidth="1"/>
    <col min="8202" max="8202" width="18.42578125" customWidth="1"/>
    <col min="8203" max="8203" width="12.42578125" customWidth="1"/>
    <col min="8204" max="8204" width="12" customWidth="1"/>
    <col min="8207" max="8207" width="11.42578125" customWidth="1"/>
    <col min="8208" max="8208" width="13.5703125" customWidth="1"/>
    <col min="8449" max="8449" width="27.42578125" customWidth="1"/>
    <col min="8450" max="8450" width="12.85546875" customWidth="1"/>
    <col min="8451" max="8451" width="17.7109375" customWidth="1"/>
    <col min="8452" max="8452" width="12.7109375" customWidth="1"/>
    <col min="8453" max="8453" width="12.5703125" customWidth="1"/>
    <col min="8455" max="8455" width="10.85546875" customWidth="1"/>
    <col min="8456" max="8456" width="12.42578125" customWidth="1"/>
    <col min="8458" max="8458" width="18.42578125" customWidth="1"/>
    <col min="8459" max="8459" width="12.42578125" customWidth="1"/>
    <col min="8460" max="8460" width="12" customWidth="1"/>
    <col min="8463" max="8463" width="11.42578125" customWidth="1"/>
    <col min="8464" max="8464" width="13.5703125" customWidth="1"/>
    <col min="8705" max="8705" width="27.42578125" customWidth="1"/>
    <col min="8706" max="8706" width="12.85546875" customWidth="1"/>
    <col min="8707" max="8707" width="17.7109375" customWidth="1"/>
    <col min="8708" max="8708" width="12.7109375" customWidth="1"/>
    <col min="8709" max="8709" width="12.5703125" customWidth="1"/>
    <col min="8711" max="8711" width="10.85546875" customWidth="1"/>
    <col min="8712" max="8712" width="12.42578125" customWidth="1"/>
    <col min="8714" max="8714" width="18.42578125" customWidth="1"/>
    <col min="8715" max="8715" width="12.42578125" customWidth="1"/>
    <col min="8716" max="8716" width="12" customWidth="1"/>
    <col min="8719" max="8719" width="11.42578125" customWidth="1"/>
    <col min="8720" max="8720" width="13.5703125" customWidth="1"/>
    <col min="8961" max="8961" width="27.42578125" customWidth="1"/>
    <col min="8962" max="8962" width="12.85546875" customWidth="1"/>
    <col min="8963" max="8963" width="17.7109375" customWidth="1"/>
    <col min="8964" max="8964" width="12.7109375" customWidth="1"/>
    <col min="8965" max="8965" width="12.5703125" customWidth="1"/>
    <col min="8967" max="8967" width="10.85546875" customWidth="1"/>
    <col min="8968" max="8968" width="12.42578125" customWidth="1"/>
    <col min="8970" max="8970" width="18.42578125" customWidth="1"/>
    <col min="8971" max="8971" width="12.42578125" customWidth="1"/>
    <col min="8972" max="8972" width="12" customWidth="1"/>
    <col min="8975" max="8975" width="11.42578125" customWidth="1"/>
    <col min="8976" max="8976" width="13.5703125" customWidth="1"/>
    <col min="9217" max="9217" width="27.42578125" customWidth="1"/>
    <col min="9218" max="9218" width="12.85546875" customWidth="1"/>
    <col min="9219" max="9219" width="17.7109375" customWidth="1"/>
    <col min="9220" max="9220" width="12.7109375" customWidth="1"/>
    <col min="9221" max="9221" width="12.5703125" customWidth="1"/>
    <col min="9223" max="9223" width="10.85546875" customWidth="1"/>
    <col min="9224" max="9224" width="12.42578125" customWidth="1"/>
    <col min="9226" max="9226" width="18.42578125" customWidth="1"/>
    <col min="9227" max="9227" width="12.42578125" customWidth="1"/>
    <col min="9228" max="9228" width="12" customWidth="1"/>
    <col min="9231" max="9231" width="11.42578125" customWidth="1"/>
    <col min="9232" max="9232" width="13.5703125" customWidth="1"/>
    <col min="9473" max="9473" width="27.42578125" customWidth="1"/>
    <col min="9474" max="9474" width="12.85546875" customWidth="1"/>
    <col min="9475" max="9475" width="17.7109375" customWidth="1"/>
    <col min="9476" max="9476" width="12.7109375" customWidth="1"/>
    <col min="9477" max="9477" width="12.5703125" customWidth="1"/>
    <col min="9479" max="9479" width="10.85546875" customWidth="1"/>
    <col min="9480" max="9480" width="12.42578125" customWidth="1"/>
    <col min="9482" max="9482" width="18.42578125" customWidth="1"/>
    <col min="9483" max="9483" width="12.42578125" customWidth="1"/>
    <col min="9484" max="9484" width="12" customWidth="1"/>
    <col min="9487" max="9487" width="11.42578125" customWidth="1"/>
    <col min="9488" max="9488" width="13.5703125" customWidth="1"/>
    <col min="9729" max="9729" width="27.42578125" customWidth="1"/>
    <col min="9730" max="9730" width="12.85546875" customWidth="1"/>
    <col min="9731" max="9731" width="17.7109375" customWidth="1"/>
    <col min="9732" max="9732" width="12.7109375" customWidth="1"/>
    <col min="9733" max="9733" width="12.5703125" customWidth="1"/>
    <col min="9735" max="9735" width="10.85546875" customWidth="1"/>
    <col min="9736" max="9736" width="12.42578125" customWidth="1"/>
    <col min="9738" max="9738" width="18.42578125" customWidth="1"/>
    <col min="9739" max="9739" width="12.42578125" customWidth="1"/>
    <col min="9740" max="9740" width="12" customWidth="1"/>
    <col min="9743" max="9743" width="11.42578125" customWidth="1"/>
    <col min="9744" max="9744" width="13.5703125" customWidth="1"/>
    <col min="9985" max="9985" width="27.42578125" customWidth="1"/>
    <col min="9986" max="9986" width="12.85546875" customWidth="1"/>
    <col min="9987" max="9987" width="17.7109375" customWidth="1"/>
    <col min="9988" max="9988" width="12.7109375" customWidth="1"/>
    <col min="9989" max="9989" width="12.5703125" customWidth="1"/>
    <col min="9991" max="9991" width="10.85546875" customWidth="1"/>
    <col min="9992" max="9992" width="12.42578125" customWidth="1"/>
    <col min="9994" max="9994" width="18.42578125" customWidth="1"/>
    <col min="9995" max="9995" width="12.42578125" customWidth="1"/>
    <col min="9996" max="9996" width="12" customWidth="1"/>
    <col min="9999" max="9999" width="11.42578125" customWidth="1"/>
    <col min="10000" max="10000" width="13.5703125" customWidth="1"/>
    <col min="10241" max="10241" width="27.42578125" customWidth="1"/>
    <col min="10242" max="10242" width="12.85546875" customWidth="1"/>
    <col min="10243" max="10243" width="17.7109375" customWidth="1"/>
    <col min="10244" max="10244" width="12.7109375" customWidth="1"/>
    <col min="10245" max="10245" width="12.5703125" customWidth="1"/>
    <col min="10247" max="10247" width="10.85546875" customWidth="1"/>
    <col min="10248" max="10248" width="12.42578125" customWidth="1"/>
    <col min="10250" max="10250" width="18.42578125" customWidth="1"/>
    <col min="10251" max="10251" width="12.42578125" customWidth="1"/>
    <col min="10252" max="10252" width="12" customWidth="1"/>
    <col min="10255" max="10255" width="11.42578125" customWidth="1"/>
    <col min="10256" max="10256" width="13.5703125" customWidth="1"/>
    <col min="10497" max="10497" width="27.42578125" customWidth="1"/>
    <col min="10498" max="10498" width="12.85546875" customWidth="1"/>
    <col min="10499" max="10499" width="17.7109375" customWidth="1"/>
    <col min="10500" max="10500" width="12.7109375" customWidth="1"/>
    <col min="10501" max="10501" width="12.5703125" customWidth="1"/>
    <col min="10503" max="10503" width="10.85546875" customWidth="1"/>
    <col min="10504" max="10504" width="12.42578125" customWidth="1"/>
    <col min="10506" max="10506" width="18.42578125" customWidth="1"/>
    <col min="10507" max="10507" width="12.42578125" customWidth="1"/>
    <col min="10508" max="10508" width="12" customWidth="1"/>
    <col min="10511" max="10511" width="11.42578125" customWidth="1"/>
    <col min="10512" max="10512" width="13.5703125" customWidth="1"/>
    <col min="10753" max="10753" width="27.42578125" customWidth="1"/>
    <col min="10754" max="10754" width="12.85546875" customWidth="1"/>
    <col min="10755" max="10755" width="17.7109375" customWidth="1"/>
    <col min="10756" max="10756" width="12.7109375" customWidth="1"/>
    <col min="10757" max="10757" width="12.5703125" customWidth="1"/>
    <col min="10759" max="10759" width="10.85546875" customWidth="1"/>
    <col min="10760" max="10760" width="12.42578125" customWidth="1"/>
    <col min="10762" max="10762" width="18.42578125" customWidth="1"/>
    <col min="10763" max="10763" width="12.42578125" customWidth="1"/>
    <col min="10764" max="10764" width="12" customWidth="1"/>
    <col min="10767" max="10767" width="11.42578125" customWidth="1"/>
    <col min="10768" max="10768" width="13.5703125" customWidth="1"/>
    <col min="11009" max="11009" width="27.42578125" customWidth="1"/>
    <col min="11010" max="11010" width="12.85546875" customWidth="1"/>
    <col min="11011" max="11011" width="17.7109375" customWidth="1"/>
    <col min="11012" max="11012" width="12.7109375" customWidth="1"/>
    <col min="11013" max="11013" width="12.5703125" customWidth="1"/>
    <col min="11015" max="11015" width="10.85546875" customWidth="1"/>
    <col min="11016" max="11016" width="12.42578125" customWidth="1"/>
    <col min="11018" max="11018" width="18.42578125" customWidth="1"/>
    <col min="11019" max="11019" width="12.42578125" customWidth="1"/>
    <col min="11020" max="11020" width="12" customWidth="1"/>
    <col min="11023" max="11023" width="11.42578125" customWidth="1"/>
    <col min="11024" max="11024" width="13.5703125" customWidth="1"/>
    <col min="11265" max="11265" width="27.42578125" customWidth="1"/>
    <col min="11266" max="11266" width="12.85546875" customWidth="1"/>
    <col min="11267" max="11267" width="17.7109375" customWidth="1"/>
    <col min="11268" max="11268" width="12.7109375" customWidth="1"/>
    <col min="11269" max="11269" width="12.5703125" customWidth="1"/>
    <col min="11271" max="11271" width="10.85546875" customWidth="1"/>
    <col min="11272" max="11272" width="12.42578125" customWidth="1"/>
    <col min="11274" max="11274" width="18.42578125" customWidth="1"/>
    <col min="11275" max="11275" width="12.42578125" customWidth="1"/>
    <col min="11276" max="11276" width="12" customWidth="1"/>
    <col min="11279" max="11279" width="11.42578125" customWidth="1"/>
    <col min="11280" max="11280" width="13.5703125" customWidth="1"/>
    <col min="11521" max="11521" width="27.42578125" customWidth="1"/>
    <col min="11522" max="11522" width="12.85546875" customWidth="1"/>
    <col min="11523" max="11523" width="17.7109375" customWidth="1"/>
    <col min="11524" max="11524" width="12.7109375" customWidth="1"/>
    <col min="11525" max="11525" width="12.5703125" customWidth="1"/>
    <col min="11527" max="11527" width="10.85546875" customWidth="1"/>
    <col min="11528" max="11528" width="12.42578125" customWidth="1"/>
    <col min="11530" max="11530" width="18.42578125" customWidth="1"/>
    <col min="11531" max="11531" width="12.42578125" customWidth="1"/>
    <col min="11532" max="11532" width="12" customWidth="1"/>
    <col min="11535" max="11535" width="11.42578125" customWidth="1"/>
    <col min="11536" max="11536" width="13.5703125" customWidth="1"/>
    <col min="11777" max="11777" width="27.42578125" customWidth="1"/>
    <col min="11778" max="11778" width="12.85546875" customWidth="1"/>
    <col min="11779" max="11779" width="17.7109375" customWidth="1"/>
    <col min="11780" max="11780" width="12.7109375" customWidth="1"/>
    <col min="11781" max="11781" width="12.5703125" customWidth="1"/>
    <col min="11783" max="11783" width="10.85546875" customWidth="1"/>
    <col min="11784" max="11784" width="12.42578125" customWidth="1"/>
    <col min="11786" max="11786" width="18.42578125" customWidth="1"/>
    <col min="11787" max="11787" width="12.42578125" customWidth="1"/>
    <col min="11788" max="11788" width="12" customWidth="1"/>
    <col min="11791" max="11791" width="11.42578125" customWidth="1"/>
    <col min="11792" max="11792" width="13.5703125" customWidth="1"/>
    <col min="12033" max="12033" width="27.42578125" customWidth="1"/>
    <col min="12034" max="12034" width="12.85546875" customWidth="1"/>
    <col min="12035" max="12035" width="17.7109375" customWidth="1"/>
    <col min="12036" max="12036" width="12.7109375" customWidth="1"/>
    <col min="12037" max="12037" width="12.5703125" customWidth="1"/>
    <col min="12039" max="12039" width="10.85546875" customWidth="1"/>
    <col min="12040" max="12040" width="12.42578125" customWidth="1"/>
    <col min="12042" max="12042" width="18.42578125" customWidth="1"/>
    <col min="12043" max="12043" width="12.42578125" customWidth="1"/>
    <col min="12044" max="12044" width="12" customWidth="1"/>
    <col min="12047" max="12047" width="11.42578125" customWidth="1"/>
    <col min="12048" max="12048" width="13.5703125" customWidth="1"/>
    <col min="12289" max="12289" width="27.42578125" customWidth="1"/>
    <col min="12290" max="12290" width="12.85546875" customWidth="1"/>
    <col min="12291" max="12291" width="17.7109375" customWidth="1"/>
    <col min="12292" max="12292" width="12.7109375" customWidth="1"/>
    <col min="12293" max="12293" width="12.5703125" customWidth="1"/>
    <col min="12295" max="12295" width="10.85546875" customWidth="1"/>
    <col min="12296" max="12296" width="12.42578125" customWidth="1"/>
    <col min="12298" max="12298" width="18.42578125" customWidth="1"/>
    <col min="12299" max="12299" width="12.42578125" customWidth="1"/>
    <col min="12300" max="12300" width="12" customWidth="1"/>
    <col min="12303" max="12303" width="11.42578125" customWidth="1"/>
    <col min="12304" max="12304" width="13.5703125" customWidth="1"/>
    <col min="12545" max="12545" width="27.42578125" customWidth="1"/>
    <col min="12546" max="12546" width="12.85546875" customWidth="1"/>
    <col min="12547" max="12547" width="17.7109375" customWidth="1"/>
    <col min="12548" max="12548" width="12.7109375" customWidth="1"/>
    <col min="12549" max="12549" width="12.5703125" customWidth="1"/>
    <col min="12551" max="12551" width="10.85546875" customWidth="1"/>
    <col min="12552" max="12552" width="12.42578125" customWidth="1"/>
    <col min="12554" max="12554" width="18.42578125" customWidth="1"/>
    <col min="12555" max="12555" width="12.42578125" customWidth="1"/>
    <col min="12556" max="12556" width="12" customWidth="1"/>
    <col min="12559" max="12559" width="11.42578125" customWidth="1"/>
    <col min="12560" max="12560" width="13.5703125" customWidth="1"/>
    <col min="12801" max="12801" width="27.42578125" customWidth="1"/>
    <col min="12802" max="12802" width="12.85546875" customWidth="1"/>
    <col min="12803" max="12803" width="17.7109375" customWidth="1"/>
    <col min="12804" max="12804" width="12.7109375" customWidth="1"/>
    <col min="12805" max="12805" width="12.5703125" customWidth="1"/>
    <col min="12807" max="12807" width="10.85546875" customWidth="1"/>
    <col min="12808" max="12808" width="12.42578125" customWidth="1"/>
    <col min="12810" max="12810" width="18.42578125" customWidth="1"/>
    <col min="12811" max="12811" width="12.42578125" customWidth="1"/>
    <col min="12812" max="12812" width="12" customWidth="1"/>
    <col min="12815" max="12815" width="11.42578125" customWidth="1"/>
    <col min="12816" max="12816" width="13.5703125" customWidth="1"/>
    <col min="13057" max="13057" width="27.42578125" customWidth="1"/>
    <col min="13058" max="13058" width="12.85546875" customWidth="1"/>
    <col min="13059" max="13059" width="17.7109375" customWidth="1"/>
    <col min="13060" max="13060" width="12.7109375" customWidth="1"/>
    <col min="13061" max="13061" width="12.5703125" customWidth="1"/>
    <col min="13063" max="13063" width="10.85546875" customWidth="1"/>
    <col min="13064" max="13064" width="12.42578125" customWidth="1"/>
    <col min="13066" max="13066" width="18.42578125" customWidth="1"/>
    <col min="13067" max="13067" width="12.42578125" customWidth="1"/>
    <col min="13068" max="13068" width="12" customWidth="1"/>
    <col min="13071" max="13071" width="11.42578125" customWidth="1"/>
    <col min="13072" max="13072" width="13.5703125" customWidth="1"/>
    <col min="13313" max="13313" width="27.42578125" customWidth="1"/>
    <col min="13314" max="13314" width="12.85546875" customWidth="1"/>
    <col min="13315" max="13315" width="17.7109375" customWidth="1"/>
    <col min="13316" max="13316" width="12.7109375" customWidth="1"/>
    <col min="13317" max="13317" width="12.5703125" customWidth="1"/>
    <col min="13319" max="13319" width="10.85546875" customWidth="1"/>
    <col min="13320" max="13320" width="12.42578125" customWidth="1"/>
    <col min="13322" max="13322" width="18.42578125" customWidth="1"/>
    <col min="13323" max="13323" width="12.42578125" customWidth="1"/>
    <col min="13324" max="13324" width="12" customWidth="1"/>
    <col min="13327" max="13327" width="11.42578125" customWidth="1"/>
    <col min="13328" max="13328" width="13.5703125" customWidth="1"/>
    <col min="13569" max="13569" width="27.42578125" customWidth="1"/>
    <col min="13570" max="13570" width="12.85546875" customWidth="1"/>
    <col min="13571" max="13571" width="17.7109375" customWidth="1"/>
    <col min="13572" max="13572" width="12.7109375" customWidth="1"/>
    <col min="13573" max="13573" width="12.5703125" customWidth="1"/>
    <col min="13575" max="13575" width="10.85546875" customWidth="1"/>
    <col min="13576" max="13576" width="12.42578125" customWidth="1"/>
    <col min="13578" max="13578" width="18.42578125" customWidth="1"/>
    <col min="13579" max="13579" width="12.42578125" customWidth="1"/>
    <col min="13580" max="13580" width="12" customWidth="1"/>
    <col min="13583" max="13583" width="11.42578125" customWidth="1"/>
    <col min="13584" max="13584" width="13.5703125" customWidth="1"/>
    <col min="13825" max="13825" width="27.42578125" customWidth="1"/>
    <col min="13826" max="13826" width="12.85546875" customWidth="1"/>
    <col min="13827" max="13827" width="17.7109375" customWidth="1"/>
    <col min="13828" max="13828" width="12.7109375" customWidth="1"/>
    <col min="13829" max="13829" width="12.5703125" customWidth="1"/>
    <col min="13831" max="13831" width="10.85546875" customWidth="1"/>
    <col min="13832" max="13832" width="12.42578125" customWidth="1"/>
    <col min="13834" max="13834" width="18.42578125" customWidth="1"/>
    <col min="13835" max="13835" width="12.42578125" customWidth="1"/>
    <col min="13836" max="13836" width="12" customWidth="1"/>
    <col min="13839" max="13839" width="11.42578125" customWidth="1"/>
    <col min="13840" max="13840" width="13.5703125" customWidth="1"/>
    <col min="14081" max="14081" width="27.42578125" customWidth="1"/>
    <col min="14082" max="14082" width="12.85546875" customWidth="1"/>
    <col min="14083" max="14083" width="17.7109375" customWidth="1"/>
    <col min="14084" max="14084" width="12.7109375" customWidth="1"/>
    <col min="14085" max="14085" width="12.5703125" customWidth="1"/>
    <col min="14087" max="14087" width="10.85546875" customWidth="1"/>
    <col min="14088" max="14088" width="12.42578125" customWidth="1"/>
    <col min="14090" max="14090" width="18.42578125" customWidth="1"/>
    <col min="14091" max="14091" width="12.42578125" customWidth="1"/>
    <col min="14092" max="14092" width="12" customWidth="1"/>
    <col min="14095" max="14095" width="11.42578125" customWidth="1"/>
    <col min="14096" max="14096" width="13.5703125" customWidth="1"/>
    <col min="14337" max="14337" width="27.42578125" customWidth="1"/>
    <col min="14338" max="14338" width="12.85546875" customWidth="1"/>
    <col min="14339" max="14339" width="17.7109375" customWidth="1"/>
    <col min="14340" max="14340" width="12.7109375" customWidth="1"/>
    <col min="14341" max="14341" width="12.5703125" customWidth="1"/>
    <col min="14343" max="14343" width="10.85546875" customWidth="1"/>
    <col min="14344" max="14344" width="12.42578125" customWidth="1"/>
    <col min="14346" max="14346" width="18.42578125" customWidth="1"/>
    <col min="14347" max="14347" width="12.42578125" customWidth="1"/>
    <col min="14348" max="14348" width="12" customWidth="1"/>
    <col min="14351" max="14351" width="11.42578125" customWidth="1"/>
    <col min="14352" max="14352" width="13.5703125" customWidth="1"/>
    <col min="14593" max="14593" width="27.42578125" customWidth="1"/>
    <col min="14594" max="14594" width="12.85546875" customWidth="1"/>
    <col min="14595" max="14595" width="17.7109375" customWidth="1"/>
    <col min="14596" max="14596" width="12.7109375" customWidth="1"/>
    <col min="14597" max="14597" width="12.5703125" customWidth="1"/>
    <col min="14599" max="14599" width="10.85546875" customWidth="1"/>
    <col min="14600" max="14600" width="12.42578125" customWidth="1"/>
    <col min="14602" max="14602" width="18.42578125" customWidth="1"/>
    <col min="14603" max="14603" width="12.42578125" customWidth="1"/>
    <col min="14604" max="14604" width="12" customWidth="1"/>
    <col min="14607" max="14607" width="11.42578125" customWidth="1"/>
    <col min="14608" max="14608" width="13.5703125" customWidth="1"/>
    <col min="14849" max="14849" width="27.42578125" customWidth="1"/>
    <col min="14850" max="14850" width="12.85546875" customWidth="1"/>
    <col min="14851" max="14851" width="17.7109375" customWidth="1"/>
    <col min="14852" max="14852" width="12.7109375" customWidth="1"/>
    <col min="14853" max="14853" width="12.5703125" customWidth="1"/>
    <col min="14855" max="14855" width="10.85546875" customWidth="1"/>
    <col min="14856" max="14856" width="12.42578125" customWidth="1"/>
    <col min="14858" max="14858" width="18.42578125" customWidth="1"/>
    <col min="14859" max="14859" width="12.42578125" customWidth="1"/>
    <col min="14860" max="14860" width="12" customWidth="1"/>
    <col min="14863" max="14863" width="11.42578125" customWidth="1"/>
    <col min="14864" max="14864" width="13.5703125" customWidth="1"/>
    <col min="15105" max="15105" width="27.42578125" customWidth="1"/>
    <col min="15106" max="15106" width="12.85546875" customWidth="1"/>
    <col min="15107" max="15107" width="17.7109375" customWidth="1"/>
    <col min="15108" max="15108" width="12.7109375" customWidth="1"/>
    <col min="15109" max="15109" width="12.5703125" customWidth="1"/>
    <col min="15111" max="15111" width="10.85546875" customWidth="1"/>
    <col min="15112" max="15112" width="12.42578125" customWidth="1"/>
    <col min="15114" max="15114" width="18.42578125" customWidth="1"/>
    <col min="15115" max="15115" width="12.42578125" customWidth="1"/>
    <col min="15116" max="15116" width="12" customWidth="1"/>
    <col min="15119" max="15119" width="11.42578125" customWidth="1"/>
    <col min="15120" max="15120" width="13.5703125" customWidth="1"/>
    <col min="15361" max="15361" width="27.42578125" customWidth="1"/>
    <col min="15362" max="15362" width="12.85546875" customWidth="1"/>
    <col min="15363" max="15363" width="17.7109375" customWidth="1"/>
    <col min="15364" max="15364" width="12.7109375" customWidth="1"/>
    <col min="15365" max="15365" width="12.5703125" customWidth="1"/>
    <col min="15367" max="15367" width="10.85546875" customWidth="1"/>
    <col min="15368" max="15368" width="12.42578125" customWidth="1"/>
    <col min="15370" max="15370" width="18.42578125" customWidth="1"/>
    <col min="15371" max="15371" width="12.42578125" customWidth="1"/>
    <col min="15372" max="15372" width="12" customWidth="1"/>
    <col min="15375" max="15375" width="11.42578125" customWidth="1"/>
    <col min="15376" max="15376" width="13.5703125" customWidth="1"/>
    <col min="15617" max="15617" width="27.42578125" customWidth="1"/>
    <col min="15618" max="15618" width="12.85546875" customWidth="1"/>
    <col min="15619" max="15619" width="17.7109375" customWidth="1"/>
    <col min="15620" max="15620" width="12.7109375" customWidth="1"/>
    <col min="15621" max="15621" width="12.5703125" customWidth="1"/>
    <col min="15623" max="15623" width="10.85546875" customWidth="1"/>
    <col min="15624" max="15624" width="12.42578125" customWidth="1"/>
    <col min="15626" max="15626" width="18.42578125" customWidth="1"/>
    <col min="15627" max="15627" width="12.42578125" customWidth="1"/>
    <col min="15628" max="15628" width="12" customWidth="1"/>
    <col min="15631" max="15631" width="11.42578125" customWidth="1"/>
    <col min="15632" max="15632" width="13.5703125" customWidth="1"/>
    <col min="15873" max="15873" width="27.42578125" customWidth="1"/>
    <col min="15874" max="15874" width="12.85546875" customWidth="1"/>
    <col min="15875" max="15875" width="17.7109375" customWidth="1"/>
    <col min="15876" max="15876" width="12.7109375" customWidth="1"/>
    <col min="15877" max="15877" width="12.5703125" customWidth="1"/>
    <col min="15879" max="15879" width="10.85546875" customWidth="1"/>
    <col min="15880" max="15880" width="12.42578125" customWidth="1"/>
    <col min="15882" max="15882" width="18.42578125" customWidth="1"/>
    <col min="15883" max="15883" width="12.42578125" customWidth="1"/>
    <col min="15884" max="15884" width="12" customWidth="1"/>
    <col min="15887" max="15887" width="11.42578125" customWidth="1"/>
    <col min="15888" max="15888" width="13.5703125" customWidth="1"/>
    <col min="16129" max="16129" width="27.42578125" customWidth="1"/>
    <col min="16130" max="16130" width="12.85546875" customWidth="1"/>
    <col min="16131" max="16131" width="17.7109375" customWidth="1"/>
    <col min="16132" max="16132" width="12.7109375" customWidth="1"/>
    <col min="16133" max="16133" width="12.5703125" customWidth="1"/>
    <col min="16135" max="16135" width="10.85546875" customWidth="1"/>
    <col min="16136" max="16136" width="12.42578125" customWidth="1"/>
    <col min="16138" max="16138" width="18.42578125" customWidth="1"/>
    <col min="16139" max="16139" width="12.42578125" customWidth="1"/>
    <col min="16140" max="16140" width="12" customWidth="1"/>
    <col min="16143" max="16143" width="11.42578125" customWidth="1"/>
    <col min="16144" max="16144" width="13.5703125" customWidth="1"/>
  </cols>
  <sheetData>
    <row r="1" spans="1:16" ht="69.400000000000006" customHeight="1" x14ac:dyDescent="0.3">
      <c r="A1" s="390" t="s">
        <v>61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6" ht="1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6" ht="27.75" customHeight="1" x14ac:dyDescent="0.3">
      <c r="A3" s="391" t="s">
        <v>159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6" ht="15" customHeight="1" x14ac:dyDescent="0.25">
      <c r="A4" s="392" t="s">
        <v>62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6" x14ac:dyDescent="0.25">
      <c r="A5" t="s">
        <v>79</v>
      </c>
    </row>
    <row r="6" spans="1:16" s="72" customFormat="1" ht="15.75" x14ac:dyDescent="0.25">
      <c r="A6" s="389" t="s">
        <v>160</v>
      </c>
      <c r="B6" s="393" t="s">
        <v>191</v>
      </c>
      <c r="C6" s="393"/>
      <c r="D6" s="393"/>
      <c r="E6" s="393"/>
      <c r="F6" s="393"/>
      <c r="G6" s="393"/>
      <c r="H6" s="393"/>
      <c r="I6" s="394" t="s">
        <v>239</v>
      </c>
      <c r="J6" s="394"/>
      <c r="K6" s="394"/>
      <c r="L6" s="394"/>
      <c r="M6" s="394"/>
      <c r="N6" s="394"/>
      <c r="O6" s="394"/>
    </row>
    <row r="7" spans="1:16" s="73" customFormat="1" ht="63.2" customHeight="1" x14ac:dyDescent="0.25">
      <c r="A7" s="389"/>
      <c r="B7" s="389" t="s">
        <v>63</v>
      </c>
      <c r="C7" s="389" t="s">
        <v>64</v>
      </c>
      <c r="D7" s="389" t="s">
        <v>65</v>
      </c>
      <c r="E7" s="389"/>
      <c r="F7" s="389"/>
      <c r="G7" s="389"/>
      <c r="H7" s="389" t="s">
        <v>66</v>
      </c>
      <c r="I7" s="389" t="s">
        <v>63</v>
      </c>
      <c r="J7" s="389" t="s">
        <v>64</v>
      </c>
      <c r="K7" s="389" t="s">
        <v>65</v>
      </c>
      <c r="L7" s="389"/>
      <c r="M7" s="389"/>
      <c r="N7" s="389"/>
      <c r="O7" s="389" t="s">
        <v>66</v>
      </c>
    </row>
    <row r="8" spans="1:16" s="73" customFormat="1" ht="27.75" customHeight="1" x14ac:dyDescent="0.25">
      <c r="A8" s="389"/>
      <c r="B8" s="389"/>
      <c r="C8" s="389"/>
      <c r="D8" s="389" t="s">
        <v>67</v>
      </c>
      <c r="E8" s="389" t="s">
        <v>68</v>
      </c>
      <c r="F8" s="389"/>
      <c r="G8" s="389"/>
      <c r="H8" s="389"/>
      <c r="I8" s="389"/>
      <c r="J8" s="389"/>
      <c r="K8" s="389" t="s">
        <v>67</v>
      </c>
      <c r="L8" s="389" t="s">
        <v>68</v>
      </c>
      <c r="M8" s="389"/>
      <c r="N8" s="389"/>
      <c r="O8" s="389"/>
    </row>
    <row r="9" spans="1:16" s="73" customFormat="1" ht="112.7" customHeight="1" x14ac:dyDescent="0.25">
      <c r="A9" s="389"/>
      <c r="B9" s="389"/>
      <c r="C9" s="389"/>
      <c r="D9" s="389"/>
      <c r="E9" s="74" t="s">
        <v>69</v>
      </c>
      <c r="F9" s="74" t="s">
        <v>70</v>
      </c>
      <c r="G9" s="74" t="s">
        <v>71</v>
      </c>
      <c r="H9" s="389"/>
      <c r="I9" s="389"/>
      <c r="J9" s="389"/>
      <c r="K9" s="389"/>
      <c r="L9" s="74" t="s">
        <v>69</v>
      </c>
      <c r="M9" s="74" t="s">
        <v>70</v>
      </c>
      <c r="N9" s="74" t="s">
        <v>71</v>
      </c>
      <c r="O9" s="389"/>
    </row>
    <row r="10" spans="1:16" s="77" customFormat="1" ht="49.7" customHeight="1" x14ac:dyDescent="0.2">
      <c r="A10" s="74">
        <v>1</v>
      </c>
      <c r="B10" s="74">
        <v>9</v>
      </c>
      <c r="C10" s="74">
        <v>10</v>
      </c>
      <c r="D10" s="74">
        <v>11</v>
      </c>
      <c r="E10" s="74">
        <v>12</v>
      </c>
      <c r="F10" s="74">
        <v>13</v>
      </c>
      <c r="G10" s="74">
        <v>14</v>
      </c>
      <c r="H10" s="74" t="s">
        <v>72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 t="s">
        <v>72</v>
      </c>
      <c r="P10" s="77" t="s">
        <v>161</v>
      </c>
    </row>
    <row r="11" spans="1:16" ht="22.5" customHeight="1" x14ac:dyDescent="0.3">
      <c r="A11" s="385" t="s">
        <v>162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7"/>
    </row>
    <row r="12" spans="1:16" ht="26.45" customHeight="1" x14ac:dyDescent="0.3">
      <c r="A12" s="161" t="s">
        <v>74</v>
      </c>
      <c r="B12" s="162">
        <f>'Пр.2-ППЦ'!B12+'ПР.2 Доп.об'!B12+Пр.2Школа!B12+'Пр.2-Д.сад'!B12</f>
        <v>1</v>
      </c>
      <c r="C12" s="162">
        <f>'Пр.2-ППЦ'!C12+'ПР.2 Доп.об'!C12+Пр.2Школа!C12+'Пр.2-Д.сад'!C12</f>
        <v>1</v>
      </c>
      <c r="D12" s="162">
        <f>'Пр.2-ППЦ'!D12+'ПР.2 Доп.об'!D12+Пр.2Школа!D12+'Пр.2-Д.сад'!D12</f>
        <v>1424</v>
      </c>
      <c r="E12" s="162">
        <f>'Пр.2-ППЦ'!E12+'ПР.2 Доп.об'!E12+Пр.2Школа!E12+'Пр.2-Д.сад'!E12</f>
        <v>1424</v>
      </c>
      <c r="F12" s="162">
        <f>'Пр.2-ППЦ'!F12+'ПР.2 Доп.об'!F12+Пр.2Школа!F12+'Пр.2-Д.сад'!F12</f>
        <v>0</v>
      </c>
      <c r="G12" s="162">
        <f>'Пр.2-ППЦ'!G12+'ПР.2 Доп.об'!G12+Пр.2Школа!G12+'Пр.2-Д.сад'!G12</f>
        <v>0</v>
      </c>
      <c r="H12" s="210">
        <f>D12/C12/12/1.302*1000</f>
        <v>91141.833077316944</v>
      </c>
      <c r="I12" s="162">
        <f>'Пр.2-ППЦ'!I12+'ПР.2 Доп.об'!I12+Пр.2Школа!I12+'Пр.2-Д.сад'!I12</f>
        <v>1</v>
      </c>
      <c r="J12" s="162">
        <f>'Пр.2-ППЦ'!J12+'ПР.2 Доп.об'!J12+Пр.2Школа!J12+'Пр.2-Д.сад'!J12</f>
        <v>1</v>
      </c>
      <c r="K12" s="162">
        <f>'Пр.2-ППЦ'!K12+'ПР.2 Доп.об'!K12+Пр.2Школа!K12+'Пр.2-Д.сад'!K12</f>
        <v>1424</v>
      </c>
      <c r="L12" s="162">
        <f>'Пр.2-ППЦ'!L12+'ПР.2 Доп.об'!L12+Пр.2Школа!L12+'Пр.2-Д.сад'!L12</f>
        <v>1424</v>
      </c>
      <c r="M12" s="162">
        <f>'Пр.2-ППЦ'!M12+'ПР.2 Доп.об'!M12+Пр.2Школа!M12+'Пр.2-Д.сад'!M12</f>
        <v>0</v>
      </c>
      <c r="N12" s="162">
        <f>'Пр.2-ППЦ'!N12+'ПР.2 Доп.об'!N12+Пр.2Школа!N12+'Пр.2-Д.сад'!N12</f>
        <v>0</v>
      </c>
      <c r="O12" s="210">
        <f>K12/J12/12/1.302*1000</f>
        <v>91141.833077316944</v>
      </c>
      <c r="P12" s="165">
        <f>K12/1.302</f>
        <v>1093.7019969278033</v>
      </c>
    </row>
    <row r="13" spans="1:16" ht="56.25" x14ac:dyDescent="0.3">
      <c r="A13" s="161" t="s">
        <v>75</v>
      </c>
      <c r="B13" s="162">
        <f>'Пр.2-ППЦ'!B13+'ПР.2 Доп.об'!B13+Пр.2Школа!B13+'Пр.2-Д.сад'!B13</f>
        <v>7.5</v>
      </c>
      <c r="C13" s="162">
        <f>'Пр.2-ППЦ'!C13+'ПР.2 Доп.об'!C13+Пр.2Школа!C13+'Пр.2-Д.сад'!C13</f>
        <v>6.7</v>
      </c>
      <c r="D13" s="162">
        <f>'Пр.2-ППЦ'!D13+'ПР.2 Доп.об'!D13+Пр.2Школа!D13+'Пр.2-Д.сад'!D13</f>
        <v>6962.7</v>
      </c>
      <c r="E13" s="162">
        <f>'Пр.2-ППЦ'!E13+'ПР.2 Доп.об'!E13+Пр.2Школа!E13+'Пр.2-Д.сад'!E13</f>
        <v>6962.7</v>
      </c>
      <c r="F13" s="162">
        <f>'Пр.2-ППЦ'!F13+'ПР.2 Доп.об'!F13+Пр.2Школа!F13+'Пр.2-Д.сад'!F13</f>
        <v>0</v>
      </c>
      <c r="G13" s="162">
        <f>'Пр.2-ППЦ'!G13+'ПР.2 Доп.об'!G13+Пр.2Школа!G13+'Пр.2-Д.сад'!G13</f>
        <v>0</v>
      </c>
      <c r="H13" s="210">
        <f t="shared" ref="H13:H16" si="0">D13/C13/12/1.302*1000</f>
        <v>66513.630006648775</v>
      </c>
      <c r="I13" s="162">
        <f>'Пр.2-ППЦ'!I13+'ПР.2 Доп.об'!I13+Пр.2Школа!I13+'Пр.2-Д.сад'!I13</f>
        <v>7.5</v>
      </c>
      <c r="J13" s="162">
        <f>'Пр.2-ППЦ'!J13+'ПР.2 Доп.об'!J13+Пр.2Школа!J13+'Пр.2-Д.сад'!J13</f>
        <v>6.7</v>
      </c>
      <c r="K13" s="162">
        <f>'Пр.2-ППЦ'!K13+'ПР.2 Доп.об'!K13+Пр.2Школа!K13+'Пр.2-Д.сад'!K13</f>
        <v>6962.7</v>
      </c>
      <c r="L13" s="162">
        <f>'Пр.2-ППЦ'!L13+'ПР.2 Доп.об'!L13+Пр.2Школа!L13+'Пр.2-Д.сад'!L13</f>
        <v>6962.7</v>
      </c>
      <c r="M13" s="162">
        <f>'Пр.2-ППЦ'!M13+'ПР.2 Доп.об'!M13+Пр.2Школа!M13+'Пр.2-Д.сад'!M13</f>
        <v>0</v>
      </c>
      <c r="N13" s="162">
        <f>'Пр.2-ППЦ'!N13+'ПР.2 Доп.об'!N13+Пр.2Школа!N13+'Пр.2-Д.сад'!N13</f>
        <v>0</v>
      </c>
      <c r="O13" s="210">
        <f t="shared" ref="O13:O16" si="1">K13/J13/12/1.302*1000</f>
        <v>66513.630006648775</v>
      </c>
      <c r="P13" s="165">
        <f>K13/1.302</f>
        <v>5347.6958525345617</v>
      </c>
    </row>
    <row r="14" spans="1:16" ht="37.5" x14ac:dyDescent="0.3">
      <c r="A14" s="161" t="s">
        <v>76</v>
      </c>
      <c r="B14" s="162">
        <f>'Пр.2-ППЦ'!B14+'ПР.2 Доп.об'!B14+Пр.2Школа!B14+'Пр.2-Д.сад'!B14</f>
        <v>12</v>
      </c>
      <c r="C14" s="162">
        <f>'Пр.2-ППЦ'!C14+'ПР.2 Доп.об'!C14+Пр.2Школа!C14+'Пр.2-Д.сад'!C14</f>
        <v>10</v>
      </c>
      <c r="D14" s="162">
        <f>'Пр.2-ППЦ'!D14+'ПР.2 Доп.об'!D14+Пр.2Школа!D14+'Пр.2-Д.сад'!D14</f>
        <v>3780</v>
      </c>
      <c r="E14" s="162">
        <f>'Пр.2-ППЦ'!E14+'ПР.2 Доп.об'!E14+Пр.2Школа!E14+'Пр.2-Д.сад'!E14</f>
        <v>3780</v>
      </c>
      <c r="F14" s="162">
        <f>'Пр.2-ППЦ'!F14+'ПР.2 Доп.об'!F14+Пр.2Школа!F14+'Пр.2-Д.сад'!F14</f>
        <v>0</v>
      </c>
      <c r="G14" s="162">
        <f>'Пр.2-ППЦ'!G14+'ПР.2 Доп.об'!G14+Пр.2Школа!G14+'Пр.2-Д.сад'!G14</f>
        <v>0</v>
      </c>
      <c r="H14" s="210">
        <f t="shared" si="0"/>
        <v>24193.548387096773</v>
      </c>
      <c r="I14" s="162">
        <f>'Пр.2-ППЦ'!I14+'ПР.2 Доп.об'!I14+Пр.2Школа!I14+'Пр.2-Д.сад'!I14</f>
        <v>12</v>
      </c>
      <c r="J14" s="162">
        <f>'Пр.2-ППЦ'!J14+'ПР.2 Доп.об'!J14+Пр.2Школа!J14+'Пр.2-Д.сад'!J14</f>
        <v>10</v>
      </c>
      <c r="K14" s="162">
        <f>'Пр.2-ППЦ'!K14+'ПР.2 Доп.об'!K14+Пр.2Школа!K14+'Пр.2-Д.сад'!K14</f>
        <v>3780</v>
      </c>
      <c r="L14" s="162">
        <f>'Пр.2-ППЦ'!L14+'ПР.2 Доп.об'!L14+Пр.2Школа!L14+'Пр.2-Д.сад'!L14</f>
        <v>3780</v>
      </c>
      <c r="M14" s="162">
        <f>'Пр.2-ППЦ'!M14+'ПР.2 Доп.об'!M14+Пр.2Школа!M14+'Пр.2-Д.сад'!M14</f>
        <v>0</v>
      </c>
      <c r="N14" s="162">
        <f>'Пр.2-ППЦ'!N14+'ПР.2 Доп.об'!N14+Пр.2Школа!N14+'Пр.2-Д.сад'!N14</f>
        <v>0</v>
      </c>
      <c r="O14" s="210">
        <f t="shared" si="1"/>
        <v>24193.548387096773</v>
      </c>
      <c r="P14" s="165">
        <f>K14/1.302</f>
        <v>2903.2258064516127</v>
      </c>
    </row>
    <row r="15" spans="1:16" ht="18.75" x14ac:dyDescent="0.3">
      <c r="A15" s="166" t="s">
        <v>77</v>
      </c>
      <c r="B15" s="162">
        <f>'Пр.2-ППЦ'!B15+'ПР.2 Доп.об'!B15+Пр.2Школа!B15+'Пр.2-Д.сад'!B15</f>
        <v>26.5</v>
      </c>
      <c r="C15" s="162">
        <f>'Пр.2-ППЦ'!C15+'ПР.2 Доп.об'!C15+Пр.2Школа!C15+'Пр.2-Д.сад'!C15</f>
        <v>24.8</v>
      </c>
      <c r="D15" s="162">
        <f>'Пр.2-ППЦ'!D15+'ПР.2 Доп.об'!D15+Пр.2Школа!D15+'Пр.2-Д.сад'!D15</f>
        <v>10209.200000000001</v>
      </c>
      <c r="E15" s="162">
        <f>'Пр.2-ППЦ'!E15+'ПР.2 Доп.об'!E15+Пр.2Школа!E15+'Пр.2-Д.сад'!E15</f>
        <v>10209.200000000001</v>
      </c>
      <c r="F15" s="162">
        <f>'Пр.2-ППЦ'!F15+'ПР.2 Доп.об'!F15+Пр.2Школа!F15+'Пр.2-Д.сад'!F15</f>
        <v>0</v>
      </c>
      <c r="G15" s="162">
        <f>'Пр.2-ППЦ'!G15+'ПР.2 Доп.об'!G15+Пр.2Школа!G15+'Пр.2-Д.сад'!G15</f>
        <v>0</v>
      </c>
      <c r="H15" s="210">
        <f t="shared" si="0"/>
        <v>26348.008853211766</v>
      </c>
      <c r="I15" s="162">
        <f>'Пр.2-ППЦ'!I15+'ПР.2 Доп.об'!I15+Пр.2Школа!I15+'Пр.2-Д.сад'!I15</f>
        <v>26.5</v>
      </c>
      <c r="J15" s="162">
        <f>'Пр.2-ППЦ'!J15+'ПР.2 Доп.об'!J15+Пр.2Школа!J15+'Пр.2-Д.сад'!J15</f>
        <v>24.8</v>
      </c>
      <c r="K15" s="162">
        <f>'Пр.2-ППЦ'!K15+'ПР.2 Доп.об'!K15+Пр.2Школа!K15+'Пр.2-Д.сад'!K15</f>
        <v>10209.200000000001</v>
      </c>
      <c r="L15" s="162">
        <f>'Пр.2-ППЦ'!L15+'ПР.2 Доп.об'!L15+Пр.2Школа!L15+'Пр.2-Д.сад'!L15</f>
        <v>10209.200000000001</v>
      </c>
      <c r="M15" s="162">
        <f>'Пр.2-ППЦ'!M15+'ПР.2 Доп.об'!M15+Пр.2Школа!M15+'Пр.2-Д.сад'!M15</f>
        <v>0</v>
      </c>
      <c r="N15" s="162">
        <f>'Пр.2-ППЦ'!N15+'ПР.2 Доп.об'!N15+Пр.2Школа!N15+'Пр.2-Д.сад'!N15</f>
        <v>0</v>
      </c>
      <c r="O15" s="210">
        <f t="shared" si="1"/>
        <v>26348.008853211766</v>
      </c>
      <c r="P15" s="165">
        <f>K15/1.302</f>
        <v>7841.1674347158223</v>
      </c>
    </row>
    <row r="16" spans="1:16" ht="18.75" x14ac:dyDescent="0.3">
      <c r="A16" s="168" t="s">
        <v>78</v>
      </c>
      <c r="B16" s="169">
        <f t="shared" ref="B16:G16" si="2">B12+B13+B14+B15</f>
        <v>47</v>
      </c>
      <c r="C16" s="168">
        <f t="shared" si="2"/>
        <v>42.5</v>
      </c>
      <c r="D16" s="168">
        <f t="shared" si="2"/>
        <v>22375.9</v>
      </c>
      <c r="E16" s="168">
        <f t="shared" si="2"/>
        <v>22375.9</v>
      </c>
      <c r="F16" s="168">
        <f t="shared" si="2"/>
        <v>0</v>
      </c>
      <c r="G16" s="168">
        <f t="shared" si="2"/>
        <v>0</v>
      </c>
      <c r="H16" s="210">
        <f t="shared" si="0"/>
        <v>33697.629589470198</v>
      </c>
      <c r="I16" s="169">
        <f t="shared" ref="I16:N16" si="3">I12+I13+I14+I15</f>
        <v>47</v>
      </c>
      <c r="J16" s="168">
        <f t="shared" si="3"/>
        <v>42.5</v>
      </c>
      <c r="K16" s="168">
        <f t="shared" si="3"/>
        <v>22375.9</v>
      </c>
      <c r="L16" s="168">
        <f t="shared" si="3"/>
        <v>22375.9</v>
      </c>
      <c r="M16" s="168">
        <f t="shared" si="3"/>
        <v>0</v>
      </c>
      <c r="N16" s="168">
        <f t="shared" si="3"/>
        <v>0</v>
      </c>
      <c r="O16" s="210">
        <f t="shared" si="1"/>
        <v>33697.629589470198</v>
      </c>
      <c r="P16" s="165">
        <f>K16/1.302</f>
        <v>17185.791090629802</v>
      </c>
    </row>
    <row r="17" spans="1:16" ht="22.5" customHeight="1" x14ac:dyDescent="0.3">
      <c r="A17" s="385" t="s">
        <v>184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7"/>
      <c r="P17" s="170"/>
    </row>
    <row r="18" spans="1:16" ht="26.45" customHeight="1" x14ac:dyDescent="0.3">
      <c r="A18" s="161" t="s">
        <v>74</v>
      </c>
      <c r="B18" s="162">
        <f>'Пр.2-ППЦ'!B18+'ПР.2 Доп.об'!B18+Пр.2Школа!B18+'Пр.2-Д.сад'!B18</f>
        <v>1</v>
      </c>
      <c r="C18" s="162">
        <f>'Пр.2-ППЦ'!C18+'ПР.2 Доп.об'!C18+Пр.2Школа!C18+'Пр.2-Д.сад'!C18</f>
        <v>1</v>
      </c>
      <c r="D18" s="162">
        <f>'Пр.2-ППЦ'!D18+'ПР.2 Доп.об'!D18+Пр.2Школа!D18+'Пр.2-Д.сад'!D18</f>
        <v>897.3</v>
      </c>
      <c r="E18" s="162">
        <f>'Пр.2-ППЦ'!E18+'ПР.2 Доп.об'!E18+Пр.2Школа!E18+'Пр.2-Д.сад'!E18</f>
        <v>897.3</v>
      </c>
      <c r="F18" s="162">
        <f>'Пр.2-ППЦ'!F18+'ПР.2 Доп.об'!F18+Пр.2Школа!F18+'Пр.2-Д.сад'!F18</f>
        <v>0</v>
      </c>
      <c r="G18" s="162">
        <f>'Пр.2-ППЦ'!G18+'ПР.2 Доп.об'!G18+Пр.2Школа!G18+'Пр.2-Д.сад'!G18</f>
        <v>0</v>
      </c>
      <c r="H18" s="210">
        <f>D18/C18/12/1.302*1000</f>
        <v>57430.875576036859</v>
      </c>
      <c r="I18" s="162">
        <f>'Пр.2-ППЦ'!I18+'ПР.2 Доп.об'!I18+Пр.2Школа!I18+'Пр.2-Д.сад'!I18</f>
        <v>1</v>
      </c>
      <c r="J18" s="162">
        <f>'Пр.2-ППЦ'!J18+'ПР.2 Доп.об'!J18+Пр.2Школа!J18+'Пр.2-Д.сад'!J18</f>
        <v>1</v>
      </c>
      <c r="K18" s="162">
        <f>'Пр.2-ППЦ'!K18+'ПР.2 Доп.об'!K18+Пр.2Школа!K18+'Пр.2-Д.сад'!K18</f>
        <v>897.3</v>
      </c>
      <c r="L18" s="162">
        <f>'Пр.2-ППЦ'!L18+'ПР.2 Доп.об'!L18+Пр.2Школа!L18+'Пр.2-Д.сад'!L18</f>
        <v>897.3</v>
      </c>
      <c r="M18" s="162">
        <f>'Пр.2-ППЦ'!M18+'ПР.2 Доп.об'!M18+Пр.2Школа!M18+'Пр.2-Д.сад'!M18</f>
        <v>0</v>
      </c>
      <c r="N18" s="162">
        <f>'Пр.2-ППЦ'!N18+'ПР.2 Доп.об'!N18+Пр.2Школа!N18+'Пр.2-Д.сад'!N18</f>
        <v>0</v>
      </c>
      <c r="O18" s="210">
        <f>K18/J18/12/1.302*1000</f>
        <v>57430.875576036859</v>
      </c>
      <c r="P18" s="165">
        <f>K18/1.302</f>
        <v>689.17050691244231</v>
      </c>
    </row>
    <row r="19" spans="1:16" ht="56.25" x14ac:dyDescent="0.3">
      <c r="A19" s="161" t="s">
        <v>75</v>
      </c>
      <c r="B19" s="162">
        <f>'Пр.2-ППЦ'!B19+'ПР.2 Доп.об'!B19+Пр.2Школа!B19+'Пр.2-Д.сад'!B19</f>
        <v>5</v>
      </c>
      <c r="C19" s="162">
        <f>'Пр.2-ППЦ'!C19+'ПР.2 Доп.об'!C19+Пр.2Школа!C19+'Пр.2-Д.сад'!C19</f>
        <v>5.7</v>
      </c>
      <c r="D19" s="162">
        <f>'Пр.2-ППЦ'!D19+'ПР.2 Доп.об'!D19+Пр.2Школа!D19+'Пр.2-Д.сад'!D19</f>
        <v>4731</v>
      </c>
      <c r="E19" s="162">
        <f>'Пр.2-ППЦ'!E19+'ПР.2 Доп.об'!E19+Пр.2Школа!E19+'Пр.2-Д.сад'!E19</f>
        <v>4731</v>
      </c>
      <c r="F19" s="162">
        <f>'Пр.2-ППЦ'!F19+'ПР.2 Доп.об'!F19+Пр.2Школа!F19+'Пр.2-Д.сад'!F19</f>
        <v>0</v>
      </c>
      <c r="G19" s="162">
        <f>'Пр.2-ППЦ'!G19+'ПР.2 Доп.об'!G19+Пр.2Школа!G19+'Пр.2-Д.сад'!G19</f>
        <v>0</v>
      </c>
      <c r="H19" s="210">
        <f t="shared" ref="H19:H22" si="4">D19/C19/12/1.302*1000</f>
        <v>53123.399897593452</v>
      </c>
      <c r="I19" s="162">
        <f>'Пр.2-ППЦ'!I19+'ПР.2 Доп.об'!I19+Пр.2Школа!I19+'Пр.2-Д.сад'!I19</f>
        <v>5</v>
      </c>
      <c r="J19" s="162">
        <f>'Пр.2-ППЦ'!J19+'ПР.2 Доп.об'!J19+Пр.2Школа!J19+'Пр.2-Д.сад'!J19</f>
        <v>5.7</v>
      </c>
      <c r="K19" s="162">
        <f>'Пр.2-ППЦ'!K19+'ПР.2 Доп.об'!K19+Пр.2Школа!K19+'Пр.2-Д.сад'!K19</f>
        <v>4731</v>
      </c>
      <c r="L19" s="162">
        <f>'Пр.2-ППЦ'!L19+'ПР.2 Доп.об'!L19+Пр.2Школа!L19+'Пр.2-Д.сад'!L19</f>
        <v>4731</v>
      </c>
      <c r="M19" s="162">
        <f>'Пр.2-ППЦ'!M19+'ПР.2 Доп.об'!M19+Пр.2Школа!M19+'Пр.2-Д.сад'!M19</f>
        <v>0</v>
      </c>
      <c r="N19" s="162">
        <f>'Пр.2-ППЦ'!N19+'ПР.2 Доп.об'!N19+Пр.2Школа!N19+'Пр.2-Д.сад'!N19</f>
        <v>0</v>
      </c>
      <c r="O19" s="210">
        <f t="shared" ref="O19:O22" si="5">K19/J19/12/1.302*1000</f>
        <v>53123.399897593452</v>
      </c>
      <c r="P19" s="165">
        <f>K19/1.302</f>
        <v>3633.6405529953918</v>
      </c>
    </row>
    <row r="20" spans="1:16" ht="37.5" x14ac:dyDescent="0.3">
      <c r="A20" s="161" t="s">
        <v>76</v>
      </c>
      <c r="B20" s="162">
        <f>'Пр.2-ППЦ'!B20+'ПР.2 Доп.об'!B20+Пр.2Школа!B20+'Пр.2-Д.сад'!B20</f>
        <v>24</v>
      </c>
      <c r="C20" s="162">
        <f>'Пр.2-ППЦ'!C20+'ПР.2 Доп.об'!C20+Пр.2Школа!C20+'Пр.2-Д.сад'!C20</f>
        <v>24.4</v>
      </c>
      <c r="D20" s="162">
        <f>'Пр.2-ППЦ'!D20+'ПР.2 Доп.об'!D20+Пр.2Школа!D20+'Пр.2-Д.сад'!D20</f>
        <v>6664.6</v>
      </c>
      <c r="E20" s="162">
        <f>'Пр.2-ППЦ'!E20+'ПР.2 Доп.об'!E20+Пр.2Школа!E20+'Пр.2-Д.сад'!E20</f>
        <v>6664.6</v>
      </c>
      <c r="F20" s="162">
        <f>'Пр.2-ППЦ'!F20+'ПР.2 Доп.об'!F20+Пр.2Школа!F20+'Пр.2-Д.сад'!F20</f>
        <v>0</v>
      </c>
      <c r="G20" s="162">
        <f>'Пр.2-ППЦ'!G20+'ПР.2 Доп.об'!G20+Пр.2Школа!G20+'Пр.2-Д.сад'!G20</f>
        <v>0</v>
      </c>
      <c r="H20" s="210">
        <f t="shared" si="4"/>
        <v>17482.036883147408</v>
      </c>
      <c r="I20" s="162">
        <f>'Пр.2-ППЦ'!I20+'ПР.2 Доп.об'!I20+Пр.2Школа!I20+'Пр.2-Д.сад'!I20</f>
        <v>24</v>
      </c>
      <c r="J20" s="162">
        <f>'Пр.2-ППЦ'!J20+'ПР.2 Доп.об'!J20+Пр.2Школа!J20+'Пр.2-Д.сад'!J20</f>
        <v>24.4</v>
      </c>
      <c r="K20" s="162">
        <f>'Пр.2-ППЦ'!K20+'ПР.2 Доп.об'!K20+Пр.2Школа!K20+'Пр.2-Д.сад'!K20</f>
        <v>6664.6</v>
      </c>
      <c r="L20" s="162">
        <f>'Пр.2-ППЦ'!L20+'ПР.2 Доп.об'!L20+Пр.2Школа!L20+'Пр.2-Д.сад'!L20</f>
        <v>6664.6</v>
      </c>
      <c r="M20" s="162">
        <f>'Пр.2-ППЦ'!M20+'ПР.2 Доп.об'!M20+Пр.2Школа!M20+'Пр.2-Д.сад'!M20</f>
        <v>0</v>
      </c>
      <c r="N20" s="162">
        <f>'Пр.2-ППЦ'!N20+'ПР.2 Доп.об'!N20+Пр.2Школа!N20+'Пр.2-Д.сад'!N20</f>
        <v>0</v>
      </c>
      <c r="O20" s="210">
        <f t="shared" si="5"/>
        <v>17482.036883147408</v>
      </c>
      <c r="P20" s="165">
        <f>K20/1.302</f>
        <v>5118.7403993855605</v>
      </c>
    </row>
    <row r="21" spans="1:16" ht="18.75" x14ac:dyDescent="0.3">
      <c r="A21" s="166" t="s">
        <v>77</v>
      </c>
      <c r="B21" s="162">
        <f>'Пр.2-ППЦ'!B21+'ПР.2 Доп.об'!B21+Пр.2Школа!B21+'Пр.2-Д.сад'!B21</f>
        <v>29</v>
      </c>
      <c r="C21" s="162">
        <f>'Пр.2-ППЦ'!C21+'ПР.2 Доп.об'!C21+Пр.2Школа!C21+'Пр.2-Д.сад'!C21</f>
        <v>27.2</v>
      </c>
      <c r="D21" s="162">
        <f>'Пр.2-ППЦ'!D21+'ПР.2 Доп.об'!D21+Пр.2Школа!D21+'Пр.2-Д.сад'!D21</f>
        <v>6909.1</v>
      </c>
      <c r="E21" s="162">
        <f>'Пр.2-ППЦ'!E21+'ПР.2 Доп.об'!E21+Пр.2Школа!E21+'Пр.2-Д.сад'!E21</f>
        <v>6909.1</v>
      </c>
      <c r="F21" s="162">
        <f>'Пр.2-ППЦ'!F21+'ПР.2 Доп.об'!F21+Пр.2Школа!F21+'Пр.2-Д.сад'!F21</f>
        <v>0</v>
      </c>
      <c r="G21" s="162">
        <f>'Пр.2-ППЦ'!G21+'ПР.2 Доп.об'!G21+Пр.2Школа!G21+'Пр.2-Д.сад'!G21</f>
        <v>0</v>
      </c>
      <c r="H21" s="210">
        <f t="shared" si="4"/>
        <v>16257.746378121141</v>
      </c>
      <c r="I21" s="162">
        <f>'Пр.2-ППЦ'!I21+'ПР.2 Доп.об'!I21+Пр.2Школа!I21+'Пр.2-Д.сад'!I21</f>
        <v>29</v>
      </c>
      <c r="J21" s="162">
        <f>'Пр.2-ППЦ'!J21+'ПР.2 Доп.об'!J21+Пр.2Школа!J21+'Пр.2-Д.сад'!J21</f>
        <v>27.2</v>
      </c>
      <c r="K21" s="162">
        <f>'Пр.2-ППЦ'!K21+'ПР.2 Доп.об'!K21+Пр.2Школа!K21+'Пр.2-Д.сад'!K21</f>
        <v>6909.1</v>
      </c>
      <c r="L21" s="162">
        <f>'Пр.2-ППЦ'!L21+'ПР.2 Доп.об'!L21+Пр.2Школа!L21+'Пр.2-Д.сад'!L21</f>
        <v>6909.1</v>
      </c>
      <c r="M21" s="162">
        <f>'Пр.2-ППЦ'!M21+'ПР.2 Доп.об'!M21+Пр.2Школа!M21+'Пр.2-Д.сад'!M21</f>
        <v>0</v>
      </c>
      <c r="N21" s="162">
        <f>'Пр.2-ППЦ'!N21+'ПР.2 Доп.об'!N21+Пр.2Школа!N21+'Пр.2-Д.сад'!N21</f>
        <v>0</v>
      </c>
      <c r="O21" s="210">
        <f t="shared" si="5"/>
        <v>16257.746378121141</v>
      </c>
      <c r="P21" s="165">
        <f>K21/1.302</f>
        <v>5306.5284178187403</v>
      </c>
    </row>
    <row r="22" spans="1:16" ht="18.75" x14ac:dyDescent="0.3">
      <c r="A22" s="168" t="s">
        <v>78</v>
      </c>
      <c r="B22" s="169">
        <f t="shared" ref="B22:G22" si="6">B18+B19+B20+B21</f>
        <v>59</v>
      </c>
      <c r="C22" s="168">
        <f t="shared" si="6"/>
        <v>58.3</v>
      </c>
      <c r="D22" s="168">
        <f t="shared" si="6"/>
        <v>19202</v>
      </c>
      <c r="E22" s="168">
        <f t="shared" si="6"/>
        <v>19202</v>
      </c>
      <c r="F22" s="168">
        <f t="shared" si="6"/>
        <v>0</v>
      </c>
      <c r="G22" s="168">
        <f t="shared" si="6"/>
        <v>0</v>
      </c>
      <c r="H22" s="210">
        <f t="shared" si="4"/>
        <v>21080.731671115118</v>
      </c>
      <c r="I22" s="169">
        <f t="shared" ref="I22:N22" si="7">I18+I19+I20+I21</f>
        <v>59</v>
      </c>
      <c r="J22" s="168">
        <f t="shared" si="7"/>
        <v>58.3</v>
      </c>
      <c r="K22" s="168">
        <f t="shared" si="7"/>
        <v>19202</v>
      </c>
      <c r="L22" s="168">
        <f t="shared" si="7"/>
        <v>19202</v>
      </c>
      <c r="M22" s="168">
        <f t="shared" si="7"/>
        <v>0</v>
      </c>
      <c r="N22" s="168">
        <f t="shared" si="7"/>
        <v>0</v>
      </c>
      <c r="O22" s="210">
        <f t="shared" si="5"/>
        <v>21080.731671115118</v>
      </c>
      <c r="P22" s="165">
        <f>K22/1.302</f>
        <v>14748.079877112135</v>
      </c>
    </row>
    <row r="23" spans="1:16" ht="22.5" customHeight="1" x14ac:dyDescent="0.3">
      <c r="A23" s="385" t="s">
        <v>163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7"/>
      <c r="P23" s="170"/>
    </row>
    <row r="24" spans="1:16" ht="26.45" customHeight="1" x14ac:dyDescent="0.3">
      <c r="A24" s="161" t="s">
        <v>74</v>
      </c>
      <c r="B24" s="162">
        <f>'Пр.2-ППЦ'!B24+'ПР.2 Доп.об'!B24+Пр.2Школа!B24+'Пр.2-Д.сад'!B24</f>
        <v>1</v>
      </c>
      <c r="C24" s="162">
        <f>'Пр.2-ППЦ'!C24+'ПР.2 Доп.об'!C24+Пр.2Школа!C24+'Пр.2-Д.сад'!C24</f>
        <v>1</v>
      </c>
      <c r="D24" s="162">
        <f>'Пр.2-ППЦ'!D24+'ПР.2 Доп.об'!D24+Пр.2Школа!D24+'Пр.2-Д.сад'!D24</f>
        <v>800.5</v>
      </c>
      <c r="E24" s="162">
        <f>'Пр.2-ППЦ'!E24+'ПР.2 Доп.об'!E24+Пр.2Школа!E24+'Пр.2-Д.сад'!E24</f>
        <v>800.5</v>
      </c>
      <c r="F24" s="162">
        <f>'Пр.2-ППЦ'!F24+'ПР.2 Доп.об'!F24+Пр.2Школа!F24+'Пр.2-Д.сад'!F24</f>
        <v>0</v>
      </c>
      <c r="G24" s="162">
        <f>'Пр.2-ППЦ'!G24+'ПР.2 Доп.об'!G24+Пр.2Школа!G24+'Пр.2-Д.сад'!G24</f>
        <v>0</v>
      </c>
      <c r="H24" s="210">
        <f>D24/C24/12/1.302*1000</f>
        <v>51235.279057859698</v>
      </c>
      <c r="I24" s="162">
        <f>'Пр.2-ППЦ'!I24+'ПР.2 Доп.об'!I24+Пр.2Школа!I24+'Пр.2-Д.сад'!I24</f>
        <v>1</v>
      </c>
      <c r="J24" s="162">
        <f>'Пр.2-ППЦ'!J24+'ПР.2 Доп.об'!J24+Пр.2Школа!J24+'Пр.2-Д.сад'!J24</f>
        <v>1</v>
      </c>
      <c r="K24" s="162">
        <f>'Пр.2-ППЦ'!K24+'ПР.2 Доп.об'!K24+Пр.2Школа!K24+'Пр.2-Д.сад'!K24</f>
        <v>800.5</v>
      </c>
      <c r="L24" s="162">
        <f>'Пр.2-ППЦ'!L24+'ПР.2 Доп.об'!L24+Пр.2Школа!L24+'Пр.2-Д.сад'!L24</f>
        <v>800.5</v>
      </c>
      <c r="M24" s="162">
        <f>'Пр.2-ППЦ'!M24+'ПР.2 Доп.об'!M24+Пр.2Школа!M24+'Пр.2-Д.сад'!M24</f>
        <v>0</v>
      </c>
      <c r="N24" s="162">
        <f>'Пр.2-ППЦ'!N24+'ПР.2 Доп.об'!N24+Пр.2Школа!N24+'Пр.2-Д.сад'!N24</f>
        <v>0</v>
      </c>
      <c r="O24" s="210">
        <f>K24/J24/12/1.302*1000</f>
        <v>51235.279057859698</v>
      </c>
      <c r="P24" s="165">
        <f>K24/1.302</f>
        <v>614.82334869431645</v>
      </c>
    </row>
    <row r="25" spans="1:16" ht="56.25" x14ac:dyDescent="0.3">
      <c r="A25" s="161" t="s">
        <v>75</v>
      </c>
      <c r="B25" s="162">
        <f>'Пр.2-ППЦ'!B25+'ПР.2 Доп.об'!B25+Пр.2Школа!B25+'Пр.2-Д.сад'!B25</f>
        <v>1</v>
      </c>
      <c r="C25" s="162">
        <f>'Пр.2-ППЦ'!C25+'ПР.2 Доп.об'!C25+Пр.2Школа!C25+'Пр.2-Д.сад'!C25</f>
        <v>1</v>
      </c>
      <c r="D25" s="162">
        <f>'Пр.2-ППЦ'!D25+'ПР.2 Доп.об'!D25+Пр.2Школа!D25+'Пр.2-Д.сад'!D25</f>
        <v>789.7</v>
      </c>
      <c r="E25" s="162">
        <f>'Пр.2-ППЦ'!E25+'ПР.2 Доп.об'!E25+Пр.2Школа!E25+'Пр.2-Д.сад'!E25</f>
        <v>789.7</v>
      </c>
      <c r="F25" s="162">
        <f>'Пр.2-ППЦ'!F25+'ПР.2 Доп.об'!F25+Пр.2Школа!F25+'Пр.2-Д.сад'!F25</f>
        <v>0</v>
      </c>
      <c r="G25" s="162">
        <f>'Пр.2-ППЦ'!G25+'ПР.2 Доп.об'!G25+Пр.2Школа!G25+'Пр.2-Д.сад'!G25</f>
        <v>0</v>
      </c>
      <c r="H25" s="210">
        <f t="shared" ref="H25:H28" si="8">D25/C25/12/1.302*1000</f>
        <v>50544.034818228371</v>
      </c>
      <c r="I25" s="162">
        <f>'Пр.2-ППЦ'!I25+'ПР.2 Доп.об'!I25+Пр.2Школа!I25+'Пр.2-Д.сад'!I25</f>
        <v>1</v>
      </c>
      <c r="J25" s="162">
        <f>'Пр.2-ППЦ'!J25+'ПР.2 Доп.об'!J25+Пр.2Школа!J25+'Пр.2-Д.сад'!J25</f>
        <v>1</v>
      </c>
      <c r="K25" s="162">
        <f>'Пр.2-ППЦ'!K25+'ПР.2 Доп.об'!K25+Пр.2Школа!K25+'Пр.2-Д.сад'!K25</f>
        <v>789.7</v>
      </c>
      <c r="L25" s="162">
        <f>'Пр.2-ППЦ'!L25+'ПР.2 Доп.об'!L25+Пр.2Школа!L25+'Пр.2-Д.сад'!L25</f>
        <v>789.7</v>
      </c>
      <c r="M25" s="162">
        <f>'Пр.2-ППЦ'!M25+'ПР.2 Доп.об'!M25+Пр.2Школа!M25+'Пр.2-Д.сад'!M25</f>
        <v>0</v>
      </c>
      <c r="N25" s="162">
        <f>'Пр.2-ППЦ'!N25+'ПР.2 Доп.об'!N25+Пр.2Школа!N25+'Пр.2-Д.сад'!N25</f>
        <v>0</v>
      </c>
      <c r="O25" s="210">
        <f t="shared" ref="O25:O28" si="9">K25/J25/12/1.302*1000</f>
        <v>50544.034818228371</v>
      </c>
      <c r="P25" s="165">
        <f>K25/1.302</f>
        <v>606.52841781874042</v>
      </c>
    </row>
    <row r="26" spans="1:16" ht="37.5" x14ac:dyDescent="0.3">
      <c r="A26" s="161" t="s">
        <v>76</v>
      </c>
      <c r="B26" s="162">
        <f>'Пр.2-ППЦ'!B26+'ПР.2 Доп.об'!B26+Пр.2Школа!B26+'Пр.2-Д.сад'!B26</f>
        <v>2.5</v>
      </c>
      <c r="C26" s="162">
        <f>'Пр.2-ППЦ'!C26+'ПР.2 Доп.об'!C26+Пр.2Школа!C26+'Пр.2-Д.сад'!C26</f>
        <v>2.2999999999999998</v>
      </c>
      <c r="D26" s="162">
        <f>'Пр.2-ППЦ'!D26+'ПР.2 Доп.об'!D26+Пр.2Школа!D26+'Пр.2-Д.сад'!D26</f>
        <v>664.5</v>
      </c>
      <c r="E26" s="162">
        <f>'Пр.2-ППЦ'!E26+'ПР.2 Доп.об'!E26+Пр.2Школа!E26+'Пр.2-Д.сад'!E26</f>
        <v>664.5</v>
      </c>
      <c r="F26" s="162">
        <f>'Пр.2-ППЦ'!F26+'ПР.2 Доп.об'!F26+Пр.2Школа!F26+'Пр.2-Д.сад'!F26</f>
        <v>0</v>
      </c>
      <c r="G26" s="162">
        <f>'Пр.2-ППЦ'!G26+'ПР.2 Доп.об'!G26+Пр.2Школа!G26+'Пр.2-Д.сад'!G26</f>
        <v>0</v>
      </c>
      <c r="H26" s="210">
        <f t="shared" si="8"/>
        <v>18491.618246176451</v>
      </c>
      <c r="I26" s="162">
        <f>'Пр.2-ППЦ'!I26+'ПР.2 Доп.об'!I26+Пр.2Школа!I26+'Пр.2-Д.сад'!I26</f>
        <v>2.5</v>
      </c>
      <c r="J26" s="162">
        <f>'Пр.2-ППЦ'!J26+'ПР.2 Доп.об'!J26+Пр.2Школа!J26+'Пр.2-Д.сад'!J26</f>
        <v>2.2999999999999998</v>
      </c>
      <c r="K26" s="162">
        <f>'Пр.2-ППЦ'!K26+'ПР.2 Доп.об'!K26+Пр.2Школа!K26+'Пр.2-Д.сад'!K26</f>
        <v>664.5</v>
      </c>
      <c r="L26" s="162">
        <f>'Пр.2-ППЦ'!L26+'ПР.2 Доп.об'!L26+Пр.2Школа!L26+'Пр.2-Д.сад'!L26</f>
        <v>664.5</v>
      </c>
      <c r="M26" s="162">
        <f>'Пр.2-ППЦ'!M26+'ПР.2 Доп.об'!M26+Пр.2Школа!M26+'Пр.2-Д.сад'!M26</f>
        <v>0</v>
      </c>
      <c r="N26" s="162">
        <f>'Пр.2-ППЦ'!N26+'ПР.2 Доп.об'!N26+Пр.2Школа!N26+'Пр.2-Д.сад'!N26</f>
        <v>0</v>
      </c>
      <c r="O26" s="210">
        <f t="shared" si="9"/>
        <v>18491.618246176451</v>
      </c>
      <c r="P26" s="165">
        <f>K26/1.302</f>
        <v>510.36866359447004</v>
      </c>
    </row>
    <row r="27" spans="1:16" ht="18.75" x14ac:dyDescent="0.3">
      <c r="A27" s="166" t="s">
        <v>77</v>
      </c>
      <c r="B27" s="162">
        <f>'Пр.2-ППЦ'!B27+'ПР.2 Доп.об'!B27+Пр.2Школа!B27+'Пр.2-Д.сад'!B27</f>
        <v>8.5</v>
      </c>
      <c r="C27" s="162">
        <f>'Пр.2-ППЦ'!C27+'ПР.2 Доп.об'!C27+Пр.2Школа!C27+'Пр.2-Д.сад'!C27</f>
        <v>7.9</v>
      </c>
      <c r="D27" s="162">
        <f>'Пр.2-ППЦ'!D27+'ПР.2 Доп.об'!D27+Пр.2Школа!D27+'Пр.2-Д.сад'!D27</f>
        <v>2150.1</v>
      </c>
      <c r="E27" s="162">
        <f>'Пр.2-ППЦ'!E27+'ПР.2 Доп.об'!E27+Пр.2Школа!E27+'Пр.2-Д.сад'!E27</f>
        <v>2150.1</v>
      </c>
      <c r="F27" s="162">
        <f>'Пр.2-ППЦ'!F27+'ПР.2 Доп.об'!F27+Пр.2Школа!F27+'Пр.2-Д.сад'!F27</f>
        <v>0</v>
      </c>
      <c r="G27" s="162">
        <f>'Пр.2-ППЦ'!G27+'ПР.2 Доп.об'!G27+Пр.2Школа!G27+'Пр.2-Д.сад'!G27</f>
        <v>0</v>
      </c>
      <c r="H27" s="210">
        <f t="shared" si="8"/>
        <v>17419.646502945805</v>
      </c>
      <c r="I27" s="162">
        <f>'Пр.2-ППЦ'!I27+'ПР.2 Доп.об'!I27+Пр.2Школа!I27+'Пр.2-Д.сад'!I27</f>
        <v>8.5</v>
      </c>
      <c r="J27" s="162">
        <f>'Пр.2-ППЦ'!J27+'ПР.2 Доп.об'!J27+Пр.2Школа!J27+'Пр.2-Д.сад'!J27</f>
        <v>7.9</v>
      </c>
      <c r="K27" s="162">
        <f>'Пр.2-ППЦ'!K27+'ПР.2 Доп.об'!K27+Пр.2Школа!K27+'Пр.2-Д.сад'!K27</f>
        <v>2150.1</v>
      </c>
      <c r="L27" s="162">
        <f>'Пр.2-ППЦ'!L27+'ПР.2 Доп.об'!L27+Пр.2Школа!L27+'Пр.2-Д.сад'!L27</f>
        <v>2150.1</v>
      </c>
      <c r="M27" s="162">
        <f>'Пр.2-ППЦ'!M27+'ПР.2 Доп.об'!M27+Пр.2Школа!M27+'Пр.2-Д.сад'!M27</f>
        <v>0</v>
      </c>
      <c r="N27" s="162">
        <f>'Пр.2-ППЦ'!N27+'ПР.2 Доп.об'!N27+Пр.2Школа!N27+'Пр.2-Д.сад'!N27</f>
        <v>0</v>
      </c>
      <c r="O27" s="210">
        <f t="shared" si="9"/>
        <v>17419.646502945805</v>
      </c>
      <c r="P27" s="165">
        <f>K27/1.302</f>
        <v>1651.3824884792625</v>
      </c>
    </row>
    <row r="28" spans="1:16" ht="18.75" x14ac:dyDescent="0.3">
      <c r="A28" s="168" t="s">
        <v>78</v>
      </c>
      <c r="B28" s="169">
        <f t="shared" ref="B28:G28" si="10">B24+B25+B26+B27</f>
        <v>13</v>
      </c>
      <c r="C28" s="168">
        <f t="shared" si="10"/>
        <v>12.2</v>
      </c>
      <c r="D28" s="168">
        <f t="shared" si="10"/>
        <v>4404.7999999999993</v>
      </c>
      <c r="E28" s="168">
        <f t="shared" si="10"/>
        <v>4404.7999999999993</v>
      </c>
      <c r="F28" s="168">
        <f t="shared" si="10"/>
        <v>0</v>
      </c>
      <c r="G28" s="168">
        <f t="shared" si="10"/>
        <v>0</v>
      </c>
      <c r="H28" s="210">
        <f t="shared" si="8"/>
        <v>23108.626493079166</v>
      </c>
      <c r="I28" s="169">
        <f t="shared" ref="I28:N28" si="11">I24+I25+I26+I27</f>
        <v>13</v>
      </c>
      <c r="J28" s="168">
        <f t="shared" si="11"/>
        <v>12.2</v>
      </c>
      <c r="K28" s="168">
        <f t="shared" si="11"/>
        <v>4404.7999999999993</v>
      </c>
      <c r="L28" s="168">
        <f t="shared" si="11"/>
        <v>4404.7999999999993</v>
      </c>
      <c r="M28" s="168">
        <f t="shared" si="11"/>
        <v>0</v>
      </c>
      <c r="N28" s="168">
        <f t="shared" si="11"/>
        <v>0</v>
      </c>
      <c r="O28" s="210">
        <f t="shared" si="9"/>
        <v>23108.626493079166</v>
      </c>
      <c r="P28" s="165">
        <f>K28/1.302</f>
        <v>3383.1029185867887</v>
      </c>
    </row>
    <row r="29" spans="1:16" ht="22.5" customHeight="1" x14ac:dyDescent="0.3">
      <c r="A29" s="385" t="s">
        <v>185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7"/>
      <c r="P29" s="170"/>
    </row>
    <row r="30" spans="1:16" ht="26.45" customHeight="1" x14ac:dyDescent="0.3">
      <c r="A30" s="161" t="s">
        <v>74</v>
      </c>
      <c r="B30" s="162">
        <f>'Пр.2-ППЦ'!B30+'ПР.2 Доп.об'!B30+Пр.2Школа!B30+'Пр.2-Д.сад'!B30</f>
        <v>1</v>
      </c>
      <c r="C30" s="162">
        <f>'Пр.2-ППЦ'!C30+'ПР.2 Доп.об'!C30+Пр.2Школа!C30+'Пр.2-Д.сад'!C30</f>
        <v>0.7</v>
      </c>
      <c r="D30" s="162">
        <f>'Пр.2-ППЦ'!D30+'ПР.2 Доп.об'!D30+Пр.2Школа!D30+'Пр.2-Д.сад'!D30</f>
        <v>538.9</v>
      </c>
      <c r="E30" s="162">
        <f>'Пр.2-ППЦ'!E30+'ПР.2 Доп.об'!E30+Пр.2Школа!E30+'Пр.2-Д.сад'!E30</f>
        <v>538.9</v>
      </c>
      <c r="F30" s="162">
        <f>'Пр.2-ППЦ'!F30+'ПР.2 Доп.об'!F30+Пр.2Школа!F30+'Пр.2-Д.сад'!F30</f>
        <v>0</v>
      </c>
      <c r="G30" s="162">
        <f>'Пр.2-ППЦ'!G30+'ПР.2 Доп.об'!G30+Пр.2Школа!G30+'Пр.2-Д.сад'!G30</f>
        <v>0</v>
      </c>
      <c r="H30" s="210">
        <f>D30/C30/12/1.302*1000</f>
        <v>49274.010679540639</v>
      </c>
      <c r="I30" s="162">
        <f>'Пр.2-ППЦ'!I30+'ПР.2 Доп.об'!I30+Пр.2Школа!I30+'Пр.2-Д.сад'!I30</f>
        <v>1</v>
      </c>
      <c r="J30" s="162">
        <f>'Пр.2-ППЦ'!J30+'ПР.2 Доп.об'!J30+Пр.2Школа!J30+'Пр.2-Д.сад'!J30</f>
        <v>0.7</v>
      </c>
      <c r="K30" s="162">
        <f>'Пр.2-ППЦ'!K30+'ПР.2 Доп.об'!K30+Пр.2Школа!K30+'Пр.2-Д.сад'!K30</f>
        <v>538.9</v>
      </c>
      <c r="L30" s="162">
        <f>'Пр.2-ППЦ'!L30+'ПР.2 Доп.об'!L30+Пр.2Школа!L30+'Пр.2-Д.сад'!L30</f>
        <v>538.9</v>
      </c>
      <c r="M30" s="162">
        <f>'Пр.2-ППЦ'!M30+'ПР.2 Доп.об'!M30+Пр.2Школа!M30+'Пр.2-Д.сад'!M30</f>
        <v>0</v>
      </c>
      <c r="N30" s="162">
        <f>'Пр.2-ППЦ'!N30+'ПР.2 Доп.об'!N30+Пр.2Школа!N30+'Пр.2-Д.сад'!N30</f>
        <v>0</v>
      </c>
      <c r="O30" s="210">
        <f>K30/J30/12/1.302*1000</f>
        <v>49274.010679540639</v>
      </c>
      <c r="P30" s="165">
        <f>K30/1.302</f>
        <v>413.9016897081413</v>
      </c>
    </row>
    <row r="31" spans="1:16" ht="56.25" x14ac:dyDescent="0.3">
      <c r="A31" s="161" t="s">
        <v>75</v>
      </c>
      <c r="B31" s="162">
        <f>'Пр.2-ППЦ'!B31+'ПР.2 Доп.об'!B31+Пр.2Школа!B31+'Пр.2-Д.сад'!B31</f>
        <v>1</v>
      </c>
      <c r="C31" s="162">
        <f>'Пр.2-ППЦ'!C31+'ПР.2 Доп.об'!C31+Пр.2Школа!C31+'Пр.2-Д.сад'!C31</f>
        <v>1</v>
      </c>
      <c r="D31" s="162">
        <f>'Пр.2-ППЦ'!D31+'ПР.2 Доп.об'!D31+Пр.2Школа!D31+'Пр.2-Д.сад'!D31</f>
        <v>762.1</v>
      </c>
      <c r="E31" s="162">
        <f>'Пр.2-ППЦ'!E31+'ПР.2 Доп.об'!E31+Пр.2Школа!E31+'Пр.2-Д.сад'!E31</f>
        <v>762.1</v>
      </c>
      <c r="F31" s="162">
        <f>'Пр.2-ППЦ'!F31+'ПР.2 Доп.об'!F31+Пр.2Школа!F31+'Пр.2-Д.сад'!F31</f>
        <v>0</v>
      </c>
      <c r="G31" s="162">
        <f>'Пр.2-ППЦ'!G31+'ПР.2 Доп.об'!G31+Пр.2Школа!G31+'Пр.2-Д.сад'!G31</f>
        <v>0</v>
      </c>
      <c r="H31" s="210">
        <f t="shared" ref="H31:H34" si="12">D31/C31/12/1.302*1000</f>
        <v>48777.521761392723</v>
      </c>
      <c r="I31" s="162">
        <f>'Пр.2-ППЦ'!I31+'ПР.2 Доп.об'!I31+Пр.2Школа!I31+'Пр.2-Д.сад'!I31</f>
        <v>1</v>
      </c>
      <c r="J31" s="162">
        <f>'Пр.2-ППЦ'!J31+'ПР.2 Доп.об'!J31+Пр.2Школа!J31+'Пр.2-Д.сад'!J31</f>
        <v>1</v>
      </c>
      <c r="K31" s="162">
        <f>'Пр.2-ППЦ'!K31+'ПР.2 Доп.об'!K31+Пр.2Школа!K31+'Пр.2-Д.сад'!K31</f>
        <v>762.1</v>
      </c>
      <c r="L31" s="162">
        <f>'Пр.2-ППЦ'!L31+'ПР.2 Доп.об'!L31+Пр.2Школа!L31+'Пр.2-Д.сад'!L31</f>
        <v>762.1</v>
      </c>
      <c r="M31" s="162">
        <f>'Пр.2-ППЦ'!M31+'ПР.2 Доп.об'!M31+Пр.2Школа!M31+'Пр.2-Д.сад'!M31</f>
        <v>0</v>
      </c>
      <c r="N31" s="162">
        <f>'Пр.2-ППЦ'!N31+'ПР.2 Доп.об'!N31+Пр.2Школа!N31+'Пр.2-Д.сад'!N31</f>
        <v>0</v>
      </c>
      <c r="O31" s="210">
        <f t="shared" ref="O31:O34" si="13">K31/J31/12/1.302*1000</f>
        <v>48777.521761392723</v>
      </c>
      <c r="P31" s="165">
        <f>K31/1.302</f>
        <v>585.33026113671269</v>
      </c>
    </row>
    <row r="32" spans="1:16" ht="37.5" x14ac:dyDescent="0.3">
      <c r="A32" s="161" t="s">
        <v>76</v>
      </c>
      <c r="B32" s="162">
        <f>'Пр.2-ППЦ'!B32+'ПР.2 Доп.об'!B32+Пр.2Школа!B32+'Пр.2-Д.сад'!B32</f>
        <v>1.9</v>
      </c>
      <c r="C32" s="162">
        <f>'Пр.2-ППЦ'!C32+'ПР.2 Доп.об'!C32+Пр.2Школа!C32+'Пр.2-Д.сад'!C32</f>
        <v>1.6</v>
      </c>
      <c r="D32" s="162">
        <f>'Пр.2-ППЦ'!D32+'ПР.2 Доп.об'!D32+Пр.2Школа!D32+'Пр.2-Д.сад'!D32</f>
        <v>420.4</v>
      </c>
      <c r="E32" s="162">
        <f>'Пр.2-ППЦ'!E32+'ПР.2 Доп.об'!E32+Пр.2Школа!E32+'Пр.2-Д.сад'!E32</f>
        <v>420.4</v>
      </c>
      <c r="F32" s="162">
        <f>'Пр.2-ППЦ'!F32+'ПР.2 Доп.об'!F32+Пр.2Школа!F32+'Пр.2-Д.сад'!F32</f>
        <v>0</v>
      </c>
      <c r="G32" s="162">
        <f>'Пр.2-ППЦ'!G32+'ПР.2 Доп.об'!G32+Пр.2Школа!G32+'Пр.2-Д.сад'!G32</f>
        <v>0</v>
      </c>
      <c r="H32" s="210">
        <f t="shared" si="12"/>
        <v>16817.076292882739</v>
      </c>
      <c r="I32" s="162">
        <f>'Пр.2-ППЦ'!I32+'ПР.2 Доп.об'!I32+Пр.2Школа!I32+'Пр.2-Д.сад'!I32</f>
        <v>1.9</v>
      </c>
      <c r="J32" s="162">
        <f>'Пр.2-ППЦ'!J32+'ПР.2 Доп.об'!J32+Пр.2Школа!J32+'Пр.2-Д.сад'!J32</f>
        <v>1.6</v>
      </c>
      <c r="K32" s="162">
        <f>'Пр.2-ППЦ'!K32+'ПР.2 Доп.об'!K32+Пр.2Школа!K32+'Пр.2-Д.сад'!K32</f>
        <v>420.4</v>
      </c>
      <c r="L32" s="162">
        <f>'Пр.2-ППЦ'!L32+'ПР.2 Доп.об'!L32+Пр.2Школа!L32+'Пр.2-Д.сад'!L32</f>
        <v>420.4</v>
      </c>
      <c r="M32" s="162">
        <f>'Пр.2-ППЦ'!M32+'ПР.2 Доп.об'!M32+Пр.2Школа!M32+'Пр.2-Д.сад'!M32</f>
        <v>0</v>
      </c>
      <c r="N32" s="162">
        <f>'Пр.2-ППЦ'!N32+'ПР.2 Доп.об'!N32+Пр.2Школа!N32+'Пр.2-Д.сад'!N32</f>
        <v>0</v>
      </c>
      <c r="O32" s="210">
        <f t="shared" si="13"/>
        <v>16817.076292882739</v>
      </c>
      <c r="P32" s="165">
        <f>K32/1.302</f>
        <v>322.88786482334865</v>
      </c>
    </row>
    <row r="33" spans="1:16" ht="18.75" x14ac:dyDescent="0.3">
      <c r="A33" s="166" t="s">
        <v>77</v>
      </c>
      <c r="B33" s="162">
        <f>'Пр.2-ППЦ'!B33+'ПР.2 Доп.об'!B33+Пр.2Школа!B33+'Пр.2-Д.сад'!B33</f>
        <v>5.9</v>
      </c>
      <c r="C33" s="162">
        <f>'Пр.2-ППЦ'!C33+'ПР.2 Доп.об'!C33+Пр.2Школа!C33+'Пр.2-Д.сад'!C33</f>
        <v>5</v>
      </c>
      <c r="D33" s="162">
        <f>'Пр.2-ППЦ'!D33+'ПР.2 Доп.об'!D33+Пр.2Школа!D33+'Пр.2-Д.сад'!D33</f>
        <v>1650.1</v>
      </c>
      <c r="E33" s="162">
        <f>'Пр.2-ППЦ'!E33+'ПР.2 Доп.об'!E33+Пр.2Школа!E33+'Пр.2-Д.сад'!E33</f>
        <v>1650.1</v>
      </c>
      <c r="F33" s="162">
        <f>'Пр.2-ППЦ'!F33+'ПР.2 Доп.об'!F33+Пр.2Школа!F33+'Пр.2-Д.сад'!F33</f>
        <v>0</v>
      </c>
      <c r="G33" s="162">
        <f>'Пр.2-ППЦ'!G33+'ПР.2 Доп.об'!G33+Пр.2Школа!G33+'Пр.2-Д.сад'!G33</f>
        <v>0</v>
      </c>
      <c r="H33" s="210">
        <f t="shared" si="12"/>
        <v>21122.631848438301</v>
      </c>
      <c r="I33" s="162">
        <f>'Пр.2-ППЦ'!I33+'ПР.2 Доп.об'!I33+Пр.2Школа!I33+'Пр.2-Д.сад'!I33</f>
        <v>5.9</v>
      </c>
      <c r="J33" s="162">
        <f>'Пр.2-ППЦ'!J33+'ПР.2 Доп.об'!J33+Пр.2Школа!J33+'Пр.2-Д.сад'!J33</f>
        <v>5</v>
      </c>
      <c r="K33" s="162">
        <f>'Пр.2-ППЦ'!K33+'ПР.2 Доп.об'!K33+Пр.2Школа!K33+'Пр.2-Д.сад'!K33</f>
        <v>1650.1</v>
      </c>
      <c r="L33" s="162">
        <f>'Пр.2-ППЦ'!L33+'ПР.2 Доп.об'!L33+Пр.2Школа!L33+'Пр.2-Д.сад'!L33</f>
        <v>1650.1</v>
      </c>
      <c r="M33" s="162">
        <f>'Пр.2-ППЦ'!M33+'ПР.2 Доп.об'!M33+Пр.2Школа!M33+'Пр.2-Д.сад'!M33</f>
        <v>0</v>
      </c>
      <c r="N33" s="162">
        <f>'Пр.2-ППЦ'!N33+'ПР.2 Доп.об'!N33+Пр.2Школа!N33+'Пр.2-Д.сад'!N33</f>
        <v>0</v>
      </c>
      <c r="O33" s="210">
        <f t="shared" si="13"/>
        <v>21122.631848438301</v>
      </c>
      <c r="P33" s="165">
        <f>K33/1.302</f>
        <v>1267.3579109062978</v>
      </c>
    </row>
    <row r="34" spans="1:16" ht="18.75" x14ac:dyDescent="0.3">
      <c r="A34" s="168" t="s">
        <v>78</v>
      </c>
      <c r="B34" s="169">
        <f t="shared" ref="B34:G34" si="14">B30+B31+B32+B33</f>
        <v>9.8000000000000007</v>
      </c>
      <c r="C34" s="168">
        <f t="shared" si="14"/>
        <v>8.3000000000000007</v>
      </c>
      <c r="D34" s="168">
        <f t="shared" si="14"/>
        <v>3371.5</v>
      </c>
      <c r="E34" s="168">
        <f t="shared" si="14"/>
        <v>3371.5</v>
      </c>
      <c r="F34" s="168">
        <f t="shared" si="14"/>
        <v>0</v>
      </c>
      <c r="G34" s="168">
        <f t="shared" si="14"/>
        <v>0</v>
      </c>
      <c r="H34" s="210">
        <f t="shared" si="12"/>
        <v>25998.772355165667</v>
      </c>
      <c r="I34" s="169">
        <f t="shared" ref="I34:N34" si="15">I30+I31+I32+I33</f>
        <v>9.8000000000000007</v>
      </c>
      <c r="J34" s="168">
        <f t="shared" si="15"/>
        <v>8.3000000000000007</v>
      </c>
      <c r="K34" s="168">
        <f t="shared" si="15"/>
        <v>3371.5</v>
      </c>
      <c r="L34" s="168">
        <f t="shared" si="15"/>
        <v>3371.5</v>
      </c>
      <c r="M34" s="168">
        <f t="shared" si="15"/>
        <v>0</v>
      </c>
      <c r="N34" s="168">
        <f t="shared" si="15"/>
        <v>0</v>
      </c>
      <c r="O34" s="210">
        <f t="shared" si="13"/>
        <v>25998.772355165667</v>
      </c>
      <c r="P34" s="165">
        <f>K34/1.302</f>
        <v>2589.4777265745006</v>
      </c>
    </row>
    <row r="35" spans="1:16" ht="22.5" customHeight="1" x14ac:dyDescent="0.3">
      <c r="A35" s="385" t="s">
        <v>118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7"/>
      <c r="P35" s="170"/>
    </row>
    <row r="36" spans="1:16" ht="26.45" customHeight="1" x14ac:dyDescent="0.3">
      <c r="A36" s="161" t="s">
        <v>74</v>
      </c>
      <c r="B36" s="162">
        <f>'Пр.2-ППЦ'!B36+'ПР.2 Доп.об'!B36+Пр.2Школа!B36+'Пр.2-Д.сад'!B36</f>
        <v>1</v>
      </c>
      <c r="C36" s="162">
        <f>'Пр.2-ППЦ'!C36+'ПР.2 Доп.об'!C36+Пр.2Школа!C36+'Пр.2-Д.сад'!C36</f>
        <v>0.7</v>
      </c>
      <c r="D36" s="162">
        <f>'Пр.2-ППЦ'!D36+'ПР.2 Доп.об'!D36+Пр.2Школа!D36+'Пр.2-Д.сад'!D36</f>
        <v>528.6</v>
      </c>
      <c r="E36" s="162">
        <f>'Пр.2-ППЦ'!E36+'ПР.2 Доп.об'!E36+Пр.2Школа!E36+'Пр.2-Д.сад'!E36</f>
        <v>528.6</v>
      </c>
      <c r="F36" s="162">
        <f>'Пр.2-ППЦ'!F36+'ПР.2 Доп.об'!F36+Пр.2Школа!F36+'Пр.2-Д.сад'!F36</f>
        <v>0</v>
      </c>
      <c r="G36" s="162">
        <f>'Пр.2-ППЦ'!G36+'ПР.2 Доп.об'!G36+Пр.2Школа!G36+'Пр.2-Д.сад'!G36</f>
        <v>0</v>
      </c>
      <c r="H36" s="210">
        <f>D36/C36/12/1.302*1000</f>
        <v>48332.236120254558</v>
      </c>
      <c r="I36" s="162">
        <f>'Пр.2-ППЦ'!I36+'ПР.2 Доп.об'!I36+Пр.2Школа!I36+'Пр.2-Д.сад'!I36</f>
        <v>1</v>
      </c>
      <c r="J36" s="162">
        <f>'Пр.2-ППЦ'!J36+'ПР.2 Доп.об'!J36+Пр.2Школа!J36+'Пр.2-Д.сад'!J36</f>
        <v>0.7</v>
      </c>
      <c r="K36" s="162">
        <f>'Пр.2-ППЦ'!K36+'ПР.2 Доп.об'!K36+Пр.2Школа!K36+'Пр.2-Д.сад'!K36</f>
        <v>528.6</v>
      </c>
      <c r="L36" s="162">
        <f>'Пр.2-ППЦ'!L36+'ПР.2 Доп.об'!L36+Пр.2Школа!L36+'Пр.2-Д.сад'!L36</f>
        <v>528.6</v>
      </c>
      <c r="M36" s="162">
        <f>'Пр.2-ППЦ'!M36+'ПР.2 Доп.об'!M36+Пр.2Школа!M36+'Пр.2-Д.сад'!M36</f>
        <v>0</v>
      </c>
      <c r="N36" s="162">
        <f>'Пр.2-ППЦ'!N36+'ПР.2 Доп.об'!N36+Пр.2Школа!N36+'Пр.2-Д.сад'!N36</f>
        <v>0</v>
      </c>
      <c r="O36" s="210">
        <f>K36/J36/12/1.302*1000</f>
        <v>48332.236120254558</v>
      </c>
      <c r="P36" s="165">
        <f>K36/1.302</f>
        <v>405.99078341013825</v>
      </c>
    </row>
    <row r="37" spans="1:16" ht="56.25" x14ac:dyDescent="0.3">
      <c r="A37" s="161" t="s">
        <v>75</v>
      </c>
      <c r="B37" s="162">
        <f>'Пр.2-ППЦ'!B37+'ПР.2 Доп.об'!B37+Пр.2Школа!B37+'Пр.2-Д.сад'!B37</f>
        <v>1</v>
      </c>
      <c r="C37" s="162">
        <f>'Пр.2-ППЦ'!C37+'ПР.2 Доп.об'!C37+Пр.2Школа!C37+'Пр.2-Д.сад'!C37</f>
        <v>1</v>
      </c>
      <c r="D37" s="162">
        <f>'Пр.2-ППЦ'!D37+'ПР.2 Доп.об'!D37+Пр.2Школа!D37+'Пр.2-Д.сад'!D37</f>
        <v>921.8</v>
      </c>
      <c r="E37" s="162">
        <f>'Пр.2-ППЦ'!E37+'ПР.2 Доп.об'!E37+Пр.2Школа!E37+'Пр.2-Д.сад'!E37</f>
        <v>921.8</v>
      </c>
      <c r="F37" s="162">
        <f>'Пр.2-ППЦ'!F37+'ПР.2 Доп.об'!F37+Пр.2Школа!F37+'Пр.2-Д.сад'!F37</f>
        <v>0</v>
      </c>
      <c r="G37" s="162">
        <f>'Пр.2-ППЦ'!G37+'ПР.2 Доп.об'!G37+Пр.2Школа!G37+'Пр.2-Д.сад'!G37</f>
        <v>0</v>
      </c>
      <c r="H37" s="210">
        <f t="shared" ref="H37:H40" si="16">D37/C37/12/1.302*1000</f>
        <v>58998.975934459799</v>
      </c>
      <c r="I37" s="162">
        <f>'Пр.2-ППЦ'!I37+'ПР.2 Доп.об'!I37+Пр.2Школа!I37+'Пр.2-Д.сад'!I37</f>
        <v>1</v>
      </c>
      <c r="J37" s="162">
        <f>'Пр.2-ППЦ'!J37+'ПР.2 Доп.об'!J37+Пр.2Школа!J37+'Пр.2-Д.сад'!J37</f>
        <v>1</v>
      </c>
      <c r="K37" s="162">
        <f>'Пр.2-ППЦ'!K37+'ПР.2 Доп.об'!K37+Пр.2Школа!K37+'Пр.2-Д.сад'!K37</f>
        <v>921.8</v>
      </c>
      <c r="L37" s="162">
        <f>'Пр.2-ППЦ'!L37+'ПР.2 Доп.об'!L37+Пр.2Школа!L37+'Пр.2-Д.сад'!L37</f>
        <v>921.8</v>
      </c>
      <c r="M37" s="162">
        <f>'Пр.2-ППЦ'!M37+'ПР.2 Доп.об'!M37+Пр.2Школа!M37+'Пр.2-Д.сад'!M37</f>
        <v>0</v>
      </c>
      <c r="N37" s="162">
        <f>'Пр.2-ППЦ'!N37+'ПР.2 Доп.об'!N37+Пр.2Школа!N37+'Пр.2-Д.сад'!N37</f>
        <v>0</v>
      </c>
      <c r="O37" s="210">
        <f t="shared" ref="O37:O40" si="17">K37/J37/12/1.302*1000</f>
        <v>58998.975934459799</v>
      </c>
      <c r="P37" s="165">
        <f>K37/1.302</f>
        <v>707.98771121351763</v>
      </c>
    </row>
    <row r="38" spans="1:16" ht="37.5" x14ac:dyDescent="0.3">
      <c r="A38" s="161" t="s">
        <v>76</v>
      </c>
      <c r="B38" s="162">
        <f>'Пр.2-ППЦ'!B38+'ПР.2 Доп.об'!B38+Пр.2Школа!B38+'Пр.2-Д.сад'!B38</f>
        <v>3.75</v>
      </c>
      <c r="C38" s="162">
        <f>'Пр.2-ППЦ'!C38+'ПР.2 Доп.об'!C38+Пр.2Школа!C38+'Пр.2-Д.сад'!C38</f>
        <v>3</v>
      </c>
      <c r="D38" s="162">
        <f>'Пр.2-ППЦ'!D38+'ПР.2 Доп.об'!D38+Пр.2Школа!D38+'Пр.2-Д.сад'!D38</f>
        <v>821.90000000000009</v>
      </c>
      <c r="E38" s="162">
        <f>'Пр.2-ППЦ'!E38+'ПР.2 Доп.об'!E38+Пр.2Школа!E38+'Пр.2-Д.сад'!E38</f>
        <v>821.90000000000009</v>
      </c>
      <c r="F38" s="162">
        <f>'Пр.2-ППЦ'!F38+'ПР.2 Доп.об'!F38+Пр.2Школа!F38+'Пр.2-Д.сад'!F38</f>
        <v>0</v>
      </c>
      <c r="G38" s="162">
        <f>'Пр.2-ППЦ'!G38+'ПР.2 Доп.об'!G38+Пр.2Школа!G38+'Пр.2-Д.сад'!G38</f>
        <v>0</v>
      </c>
      <c r="H38" s="210">
        <f t="shared" si="16"/>
        <v>17534.988905956649</v>
      </c>
      <c r="I38" s="162">
        <f>'Пр.2-ППЦ'!I38+'ПР.2 Доп.об'!I38+Пр.2Школа!I38+'Пр.2-Д.сад'!I38</f>
        <v>3.75</v>
      </c>
      <c r="J38" s="162">
        <f>'Пр.2-ППЦ'!J38+'ПР.2 Доп.об'!J38+Пр.2Школа!J38+'Пр.2-Д.сад'!J38</f>
        <v>3</v>
      </c>
      <c r="K38" s="162">
        <f>'Пр.2-ППЦ'!K38+'ПР.2 Доп.об'!K38+Пр.2Школа!K38+'Пр.2-Д.сад'!K38</f>
        <v>821.90000000000009</v>
      </c>
      <c r="L38" s="162">
        <f>'Пр.2-ППЦ'!L38+'ПР.2 Доп.об'!L38+Пр.2Школа!L38+'Пр.2-Д.сад'!L38</f>
        <v>821.90000000000009</v>
      </c>
      <c r="M38" s="162">
        <f>'Пр.2-ППЦ'!M38+'ПР.2 Доп.об'!M38+Пр.2Школа!M38+'Пр.2-Д.сад'!M38</f>
        <v>0</v>
      </c>
      <c r="N38" s="162">
        <f>'Пр.2-ППЦ'!N38+'ПР.2 Доп.об'!N38+Пр.2Школа!N38+'Пр.2-Д.сад'!N38</f>
        <v>0</v>
      </c>
      <c r="O38" s="210">
        <f t="shared" si="17"/>
        <v>17534.988905956649</v>
      </c>
      <c r="P38" s="165">
        <f>K38/1.302</f>
        <v>631.25960061443936</v>
      </c>
    </row>
    <row r="39" spans="1:16" ht="18.75" x14ac:dyDescent="0.3">
      <c r="A39" s="166" t="s">
        <v>77</v>
      </c>
      <c r="B39" s="162">
        <f>'Пр.2-ППЦ'!B39+'ПР.2 Доп.об'!B39+Пр.2Школа!B39+'Пр.2-Д.сад'!B39</f>
        <v>6.75</v>
      </c>
      <c r="C39" s="162">
        <f>'Пр.2-ППЦ'!C39+'ПР.2 Доп.об'!C39+Пр.2Школа!C39+'Пр.2-Д.сад'!C39</f>
        <v>6.6</v>
      </c>
      <c r="D39" s="162">
        <f>'Пр.2-ППЦ'!D39+'ПР.2 Доп.об'!D39+Пр.2Школа!D39+'Пр.2-Д.сад'!D39</f>
        <v>2042.8</v>
      </c>
      <c r="E39" s="162">
        <f>'Пр.2-ППЦ'!E39+'ПР.2 Доп.об'!E39+Пр.2Школа!E39+'Пр.2-Д.сад'!E39</f>
        <v>2042.8</v>
      </c>
      <c r="F39" s="162">
        <f>'Пр.2-ППЦ'!F39+'ПР.2 Доп.об'!F39+Пр.2Школа!F39+'Пр.2-Д.сад'!F39</f>
        <v>0</v>
      </c>
      <c r="G39" s="162">
        <f>'Пр.2-ППЦ'!G39+'ПР.2 Доп.об'!G39+Пр.2Школа!G39+'Пр.2-Д.сад'!G39</f>
        <v>0</v>
      </c>
      <c r="H39" s="210">
        <f t="shared" si="16"/>
        <v>19810.237552173036</v>
      </c>
      <c r="I39" s="162">
        <f>'Пр.2-ППЦ'!I39+'ПР.2 Доп.об'!I39+Пр.2Школа!I39+'Пр.2-Д.сад'!I39</f>
        <v>6.75</v>
      </c>
      <c r="J39" s="162">
        <f>'Пр.2-ППЦ'!J39+'ПР.2 Доп.об'!J39+Пр.2Школа!J39+'Пр.2-Д.сад'!J39</f>
        <v>6.6</v>
      </c>
      <c r="K39" s="162">
        <f>'Пр.2-ППЦ'!K39+'ПР.2 Доп.об'!K39+Пр.2Школа!K39+'Пр.2-Д.сад'!K39</f>
        <v>2042.8</v>
      </c>
      <c r="L39" s="162">
        <f>'Пр.2-ППЦ'!L39+'ПР.2 Доп.об'!L39+Пр.2Школа!L39+'Пр.2-Д.сад'!L39</f>
        <v>2042.8</v>
      </c>
      <c r="M39" s="162">
        <f>'Пр.2-ППЦ'!M39+'ПР.2 Доп.об'!M39+Пр.2Школа!M39+'Пр.2-Д.сад'!M39</f>
        <v>0</v>
      </c>
      <c r="N39" s="162">
        <f>'Пр.2-ППЦ'!N39+'ПР.2 Доп.об'!N39+Пр.2Школа!N39+'Пр.2-Д.сад'!N39</f>
        <v>0</v>
      </c>
      <c r="O39" s="210">
        <f t="shared" si="17"/>
        <v>19810.237552173036</v>
      </c>
      <c r="P39" s="165">
        <f>K39/1.302</f>
        <v>1568.9708141321044</v>
      </c>
    </row>
    <row r="40" spans="1:16" ht="18.75" x14ac:dyDescent="0.3">
      <c r="A40" s="168" t="s">
        <v>78</v>
      </c>
      <c r="B40" s="169">
        <f t="shared" ref="B40:G40" si="18">B36+B37+B38+B39</f>
        <v>12.5</v>
      </c>
      <c r="C40" s="168">
        <f t="shared" si="18"/>
        <v>11.3</v>
      </c>
      <c r="D40" s="168">
        <f t="shared" si="18"/>
        <v>4315.1000000000004</v>
      </c>
      <c r="E40" s="168">
        <f t="shared" si="18"/>
        <v>4315.1000000000004</v>
      </c>
      <c r="F40" s="168">
        <f t="shared" si="18"/>
        <v>0</v>
      </c>
      <c r="G40" s="168">
        <f t="shared" si="18"/>
        <v>0</v>
      </c>
      <c r="H40" s="210">
        <f t="shared" si="16"/>
        <v>24441.068653172566</v>
      </c>
      <c r="I40" s="169">
        <f t="shared" ref="I40:N40" si="19">I36+I37+I38+I39</f>
        <v>12.5</v>
      </c>
      <c r="J40" s="168">
        <f t="shared" si="19"/>
        <v>11.3</v>
      </c>
      <c r="K40" s="168">
        <f t="shared" si="19"/>
        <v>4315.1000000000004</v>
      </c>
      <c r="L40" s="168">
        <f t="shared" si="19"/>
        <v>4315.1000000000004</v>
      </c>
      <c r="M40" s="168">
        <f t="shared" si="19"/>
        <v>0</v>
      </c>
      <c r="N40" s="168">
        <f t="shared" si="19"/>
        <v>0</v>
      </c>
      <c r="O40" s="210">
        <f t="shared" si="17"/>
        <v>24441.068653172566</v>
      </c>
      <c r="P40" s="165">
        <f>K40/1.302</f>
        <v>3314.2089093701998</v>
      </c>
    </row>
    <row r="41" spans="1:16" ht="22.5" customHeight="1" x14ac:dyDescent="0.3">
      <c r="A41" s="385" t="s">
        <v>96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7"/>
      <c r="P41" s="170"/>
    </row>
    <row r="42" spans="1:16" ht="26.45" customHeight="1" x14ac:dyDescent="0.3">
      <c r="A42" s="161" t="s">
        <v>74</v>
      </c>
      <c r="B42" s="162">
        <f>'Пр.2-ППЦ'!B42+'ПР.2 Доп.об'!B42+Пр.2Школа!B42+'Пр.2-Д.сад'!B42</f>
        <v>1</v>
      </c>
      <c r="C42" s="162">
        <f>'Пр.2-ППЦ'!C42+'ПР.2 Доп.об'!C42+Пр.2Школа!C42+'Пр.2-Д.сад'!C42</f>
        <v>1</v>
      </c>
      <c r="D42" s="162">
        <f>'Пр.2-ППЦ'!D42+'ПР.2 Доп.об'!D42+Пр.2Школа!D42+'Пр.2-Д.сад'!D42</f>
        <v>584.20000000000005</v>
      </c>
      <c r="E42" s="162">
        <f>'Пр.2-ППЦ'!E42+'ПР.2 Доп.об'!E42+Пр.2Школа!E42+'Пр.2-Д.сад'!E42</f>
        <v>584.20000000000005</v>
      </c>
      <c r="F42" s="162">
        <f>'Пр.2-ППЦ'!F42+'ПР.2 Доп.об'!F42+Пр.2Школа!F42+'Пр.2-Д.сад'!F42</f>
        <v>0</v>
      </c>
      <c r="G42" s="162">
        <f>'Пр.2-ППЦ'!G42+'ПР.2 Доп.об'!G42+Пр.2Школа!G42+'Пр.2-Д.сад'!G42</f>
        <v>0</v>
      </c>
      <c r="H42" s="210">
        <f>D42/C42/12/1.302*1000</f>
        <v>37391.193036354329</v>
      </c>
      <c r="I42" s="162">
        <f>'Пр.2-ППЦ'!I42+'ПР.2 Доп.об'!I42+Пр.2Школа!I42+'Пр.2-Д.сад'!I42</f>
        <v>1</v>
      </c>
      <c r="J42" s="162">
        <f>'Пр.2-ППЦ'!J42+'ПР.2 Доп.об'!J42+Пр.2Школа!J42+'Пр.2-Д.сад'!J42</f>
        <v>1</v>
      </c>
      <c r="K42" s="162">
        <f>'Пр.2-ППЦ'!K42+'ПР.2 Доп.об'!K42+Пр.2Школа!K42+'Пр.2-Д.сад'!K42</f>
        <v>584.20000000000005</v>
      </c>
      <c r="L42" s="162">
        <f>'Пр.2-ППЦ'!L42+'ПР.2 Доп.об'!L42+Пр.2Школа!L42+'Пр.2-Д.сад'!L42</f>
        <v>584.20000000000005</v>
      </c>
      <c r="M42" s="162">
        <f>'Пр.2-ППЦ'!M42+'ПР.2 Доп.об'!M42+Пр.2Школа!M42+'Пр.2-Д.сад'!M42</f>
        <v>0</v>
      </c>
      <c r="N42" s="162">
        <f>'Пр.2-ППЦ'!N42+'ПР.2 Доп.об'!N42+Пр.2Школа!N42+'Пр.2-Д.сад'!N42</f>
        <v>0</v>
      </c>
      <c r="O42" s="210">
        <f>K42/J42/12/1.302*1000</f>
        <v>37391.193036354329</v>
      </c>
      <c r="P42" s="165">
        <f>K42/1.302</f>
        <v>448.69431643625194</v>
      </c>
    </row>
    <row r="43" spans="1:16" ht="56.25" x14ac:dyDescent="0.3">
      <c r="A43" s="161" t="s">
        <v>75</v>
      </c>
      <c r="B43" s="162">
        <f>'Пр.2-ППЦ'!B43+'ПР.2 Доп.об'!B43+Пр.2Школа!B43+'Пр.2-Д.сад'!B43</f>
        <v>1</v>
      </c>
      <c r="C43" s="162">
        <f>'Пр.2-ППЦ'!C43+'ПР.2 Доп.об'!C43+Пр.2Школа!C43+'Пр.2-Д.сад'!C43</f>
        <v>1</v>
      </c>
      <c r="D43" s="162">
        <f>'Пр.2-ППЦ'!D43+'ПР.2 Доп.об'!D43+Пр.2Школа!D43+'Пр.2-Д.сад'!D43</f>
        <v>519.1</v>
      </c>
      <c r="E43" s="162">
        <f>'Пр.2-ППЦ'!E43+'ПР.2 Доп.об'!E43+Пр.2Школа!E43+'Пр.2-Д.сад'!E43</f>
        <v>519.1</v>
      </c>
      <c r="F43" s="162">
        <f>'Пр.2-ППЦ'!F43+'ПР.2 Доп.об'!F43+Пр.2Школа!F43+'Пр.2-Д.сад'!F43</f>
        <v>0</v>
      </c>
      <c r="G43" s="162">
        <f>'Пр.2-ППЦ'!G43+'ПР.2 Доп.об'!G43+Пр.2Школа!G43+'Пр.2-Д.сад'!G43</f>
        <v>0</v>
      </c>
      <c r="H43" s="210">
        <f t="shared" ref="H43:H46" si="20">D43/C43/12/1.302*1000</f>
        <v>33224.526369687657</v>
      </c>
      <c r="I43" s="162">
        <f>'Пр.2-ППЦ'!I43+'ПР.2 Доп.об'!I43+Пр.2Школа!I43+'Пр.2-Д.сад'!I43</f>
        <v>1</v>
      </c>
      <c r="J43" s="162">
        <f>'Пр.2-ППЦ'!J43+'ПР.2 Доп.об'!J43+Пр.2Школа!J43+'Пр.2-Д.сад'!J43</f>
        <v>1</v>
      </c>
      <c r="K43" s="162">
        <f>'Пр.2-ППЦ'!K43+'ПР.2 Доп.об'!K43+Пр.2Школа!K43+'Пр.2-Д.сад'!K43</f>
        <v>519.1</v>
      </c>
      <c r="L43" s="162">
        <f>'Пр.2-ППЦ'!L43+'ПР.2 Доп.об'!L43+Пр.2Школа!L43+'Пр.2-Д.сад'!L43</f>
        <v>519.1</v>
      </c>
      <c r="M43" s="162">
        <f>'Пр.2-ППЦ'!M43+'ПР.2 Доп.об'!M43+Пр.2Школа!M43+'Пр.2-Д.сад'!M43</f>
        <v>0</v>
      </c>
      <c r="N43" s="162">
        <f>'Пр.2-ППЦ'!N43+'ПР.2 Доп.об'!N43+Пр.2Школа!N43+'Пр.2-Д.сад'!N43</f>
        <v>0</v>
      </c>
      <c r="O43" s="210">
        <f t="shared" ref="O43:O46" si="21">K43/J43/12/1.302*1000</f>
        <v>33224.526369687657</v>
      </c>
      <c r="P43" s="165">
        <f>K43/1.302</f>
        <v>398.69431643625194</v>
      </c>
    </row>
    <row r="44" spans="1:16" ht="37.5" x14ac:dyDescent="0.3">
      <c r="A44" s="161" t="s">
        <v>76</v>
      </c>
      <c r="B44" s="162">
        <f>'Пр.2-ППЦ'!B44+'ПР.2 Доп.об'!B44+Пр.2Школа!B44+'Пр.2-Д.сад'!B44</f>
        <v>1</v>
      </c>
      <c r="C44" s="162">
        <f>'Пр.2-ППЦ'!C44+'ПР.2 Доп.об'!C44+Пр.2Школа!C44+'Пр.2-Д.сад'!C44</f>
        <v>1</v>
      </c>
      <c r="D44" s="162">
        <f>'Пр.2-ППЦ'!D44+'ПР.2 Доп.об'!D44+Пр.2Школа!D44+'Пр.2-Д.сад'!D44</f>
        <v>37.5</v>
      </c>
      <c r="E44" s="162">
        <f>'Пр.2-ППЦ'!E44+'ПР.2 Доп.об'!E44+Пр.2Школа!E44+'Пр.2-Д.сад'!E44</f>
        <v>37.5</v>
      </c>
      <c r="F44" s="162">
        <f>'Пр.2-ППЦ'!F44+'ПР.2 Доп.об'!F44+Пр.2Школа!F44+'Пр.2-Д.сад'!F44</f>
        <v>0</v>
      </c>
      <c r="G44" s="162">
        <f>'Пр.2-ППЦ'!G44+'ПР.2 Доп.об'!G44+Пр.2Школа!G44+'Пр.2-Д.сад'!G44</f>
        <v>0</v>
      </c>
      <c r="H44" s="210">
        <f t="shared" si="20"/>
        <v>2400.1536098310294</v>
      </c>
      <c r="I44" s="162">
        <f>'Пр.2-ППЦ'!I44+'ПР.2 Доп.об'!I44+Пр.2Школа!I44+'Пр.2-Д.сад'!I44</f>
        <v>1</v>
      </c>
      <c r="J44" s="162">
        <f>'Пр.2-ППЦ'!J44+'ПР.2 Доп.об'!J44+Пр.2Школа!J44+'Пр.2-Д.сад'!J44</f>
        <v>1</v>
      </c>
      <c r="K44" s="162">
        <f>'Пр.2-ППЦ'!K44+'ПР.2 Доп.об'!K44+Пр.2Школа!K44+'Пр.2-Д.сад'!K44</f>
        <v>37.5</v>
      </c>
      <c r="L44" s="162">
        <f>'Пр.2-ППЦ'!L44+'ПР.2 Доп.об'!L44+Пр.2Школа!L44+'Пр.2-Д.сад'!L44</f>
        <v>37.5</v>
      </c>
      <c r="M44" s="162">
        <f>'Пр.2-ППЦ'!M44+'ПР.2 Доп.об'!M44+Пр.2Школа!M44+'Пр.2-Д.сад'!M44</f>
        <v>0</v>
      </c>
      <c r="N44" s="162">
        <f>'Пр.2-ППЦ'!N44+'ПР.2 Доп.об'!N44+Пр.2Школа!N44+'Пр.2-Д.сад'!N44</f>
        <v>0</v>
      </c>
      <c r="O44" s="210">
        <f t="shared" si="21"/>
        <v>2400.1536098310294</v>
      </c>
      <c r="P44" s="165">
        <f>K44/1.302</f>
        <v>28.801843317972349</v>
      </c>
    </row>
    <row r="45" spans="1:16" ht="18.75" x14ac:dyDescent="0.3">
      <c r="A45" s="166" t="s">
        <v>77</v>
      </c>
      <c r="B45" s="162">
        <f>'Пр.2-ППЦ'!B45+'ПР.2 Доп.об'!B45+Пр.2Школа!B45+'Пр.2-Д.сад'!B45</f>
        <v>4.25</v>
      </c>
      <c r="C45" s="162">
        <f>'Пр.2-ППЦ'!C45+'ПР.2 Доп.об'!C45+Пр.2Школа!C45+'Пр.2-Д.сад'!C45</f>
        <v>3.6999999999999997</v>
      </c>
      <c r="D45" s="162">
        <f>'Пр.2-ППЦ'!D45+'ПР.2 Доп.об'!D45+Пр.2Школа!D45+'Пр.2-Д.сад'!D45</f>
        <v>1263.2</v>
      </c>
      <c r="E45" s="162">
        <f>'Пр.2-ППЦ'!E45+'ПР.2 Доп.об'!E45+Пр.2Школа!E45+'Пр.2-Д.сад'!E45</f>
        <v>1263.2</v>
      </c>
      <c r="F45" s="162">
        <f>'Пр.2-ППЦ'!F45+'ПР.2 Доп.об'!F45+Пр.2Школа!F45+'Пр.2-Д.сад'!F45</f>
        <v>0</v>
      </c>
      <c r="G45" s="162">
        <f>'Пр.2-ППЦ'!G45+'ПР.2 Доп.об'!G45+Пр.2Школа!G45+'Пр.2-Д.сад'!G45</f>
        <v>0</v>
      </c>
      <c r="H45" s="210">
        <f t="shared" si="20"/>
        <v>21851.344431989593</v>
      </c>
      <c r="I45" s="162">
        <f>'Пр.2-ППЦ'!I45+'ПР.2 Доп.об'!I45+Пр.2Школа!I45+'Пр.2-Д.сад'!I45</f>
        <v>4.25</v>
      </c>
      <c r="J45" s="162">
        <f>'Пр.2-ППЦ'!J45+'ПР.2 Доп.об'!J45+Пр.2Школа!J45+'Пр.2-Д.сад'!J45</f>
        <v>3.6999999999999997</v>
      </c>
      <c r="K45" s="162">
        <f>'Пр.2-ППЦ'!K45+'ПР.2 Доп.об'!K45+Пр.2Школа!K45+'Пр.2-Д.сад'!K45</f>
        <v>1263.2</v>
      </c>
      <c r="L45" s="162">
        <f>'Пр.2-ППЦ'!L45+'ПР.2 Доп.об'!L45+Пр.2Школа!L45+'Пр.2-Д.сад'!L45</f>
        <v>1263.2</v>
      </c>
      <c r="M45" s="162">
        <f>'Пр.2-ППЦ'!M45+'ПР.2 Доп.об'!M45+Пр.2Школа!M45+'Пр.2-Д.сад'!M45</f>
        <v>0</v>
      </c>
      <c r="N45" s="162">
        <f>'Пр.2-ППЦ'!N45+'ПР.2 Доп.об'!N45+Пр.2Школа!N45+'Пр.2-Д.сад'!N45</f>
        <v>0</v>
      </c>
      <c r="O45" s="210">
        <f t="shared" si="21"/>
        <v>21851.344431989593</v>
      </c>
      <c r="P45" s="165">
        <f>K45/1.302</f>
        <v>970.19969278033795</v>
      </c>
    </row>
    <row r="46" spans="1:16" ht="18.75" x14ac:dyDescent="0.3">
      <c r="A46" s="168" t="s">
        <v>78</v>
      </c>
      <c r="B46" s="169">
        <f t="shared" ref="B46:G46" si="22">B42+B43+B44+B45</f>
        <v>7.25</v>
      </c>
      <c r="C46" s="168">
        <f t="shared" si="22"/>
        <v>6.6999999999999993</v>
      </c>
      <c r="D46" s="168">
        <f t="shared" si="22"/>
        <v>2404</v>
      </c>
      <c r="E46" s="168">
        <f t="shared" si="22"/>
        <v>2404</v>
      </c>
      <c r="F46" s="168">
        <f t="shared" si="22"/>
        <v>0</v>
      </c>
      <c r="G46" s="168">
        <f t="shared" si="22"/>
        <v>0</v>
      </c>
      <c r="H46" s="210">
        <f t="shared" si="20"/>
        <v>22965.051852870823</v>
      </c>
      <c r="I46" s="169">
        <f t="shared" ref="I46:N46" si="23">I42+I43+I44+I45</f>
        <v>7.25</v>
      </c>
      <c r="J46" s="168">
        <f t="shared" si="23"/>
        <v>6.6999999999999993</v>
      </c>
      <c r="K46" s="168">
        <f t="shared" si="23"/>
        <v>2404</v>
      </c>
      <c r="L46" s="168">
        <f t="shared" si="23"/>
        <v>2404</v>
      </c>
      <c r="M46" s="168">
        <f t="shared" si="23"/>
        <v>0</v>
      </c>
      <c r="N46" s="168">
        <f t="shared" si="23"/>
        <v>0</v>
      </c>
      <c r="O46" s="210">
        <f t="shared" si="21"/>
        <v>22965.051852870823</v>
      </c>
      <c r="P46" s="165">
        <f>K46/1.302</f>
        <v>1846.3901689708141</v>
      </c>
    </row>
    <row r="47" spans="1:16" ht="22.5" customHeight="1" x14ac:dyDescent="0.3">
      <c r="A47" s="385" t="s">
        <v>119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7"/>
      <c r="P47" s="170"/>
    </row>
    <row r="48" spans="1:16" ht="26.45" customHeight="1" x14ac:dyDescent="0.3">
      <c r="A48" s="161" t="s">
        <v>74</v>
      </c>
      <c r="B48" s="162">
        <f>'Пр.2-ППЦ'!B48+'ПР.2 Доп.об'!B48+Пр.2Школа!B48+'Пр.2-Д.сад'!B48</f>
        <v>1</v>
      </c>
      <c r="C48" s="162">
        <f>'Пр.2-ППЦ'!C48+'ПР.2 Доп.об'!C48+Пр.2Школа!C48+'Пр.2-Д.сад'!C48</f>
        <v>1</v>
      </c>
      <c r="D48" s="162">
        <f>'Пр.2-ППЦ'!D48+'ПР.2 Доп.об'!D48+Пр.2Школа!D48+'Пр.2-Д.сад'!D48</f>
        <v>502.8</v>
      </c>
      <c r="E48" s="162">
        <f>'Пр.2-ППЦ'!E48+'ПР.2 Доп.об'!E48+Пр.2Школа!E48+'Пр.2-Д.сад'!E48</f>
        <v>502.8</v>
      </c>
      <c r="F48" s="162">
        <f>'Пр.2-ППЦ'!F48+'ПР.2 Доп.об'!F48+Пр.2Школа!F48+'Пр.2-Д.сад'!F48</f>
        <v>0</v>
      </c>
      <c r="G48" s="162">
        <f>'Пр.2-ППЦ'!G48+'ПР.2 Доп.об'!G48+Пр.2Школа!G48+'Пр.2-Д.сад'!G48</f>
        <v>0</v>
      </c>
      <c r="H48" s="210">
        <f>D48/C48/12/1.302*1000</f>
        <v>32181.259600614438</v>
      </c>
      <c r="I48" s="162">
        <f>'Пр.2-ППЦ'!I48+'ПР.2 Доп.об'!I48+Пр.2Школа!I48+'Пр.2-Д.сад'!I48</f>
        <v>1</v>
      </c>
      <c r="J48" s="162">
        <f>'Пр.2-ППЦ'!J48+'ПР.2 Доп.об'!J48+Пр.2Школа!J48+'Пр.2-Д.сад'!J48</f>
        <v>1</v>
      </c>
      <c r="K48" s="162">
        <f>'Пр.2-ППЦ'!K48+'ПР.2 Доп.об'!K48+Пр.2Школа!K48+'Пр.2-Д.сад'!K48</f>
        <v>502.8</v>
      </c>
      <c r="L48" s="162">
        <f>'Пр.2-ППЦ'!L48+'ПР.2 Доп.об'!L48+Пр.2Школа!L48+'Пр.2-Д.сад'!L48</f>
        <v>502.8</v>
      </c>
      <c r="M48" s="162">
        <f>'Пр.2-ППЦ'!M48+'ПР.2 Доп.об'!M48+Пр.2Школа!M48+'Пр.2-Д.сад'!M48</f>
        <v>0</v>
      </c>
      <c r="N48" s="162">
        <f>'Пр.2-ППЦ'!N48+'ПР.2 Доп.об'!N48+Пр.2Школа!N48+'Пр.2-Д.сад'!N48</f>
        <v>0</v>
      </c>
      <c r="O48" s="210">
        <f>K48/J48/12/1.302*1000</f>
        <v>32181.259600614438</v>
      </c>
      <c r="P48" s="165">
        <f>K48/1.302</f>
        <v>386.17511520737327</v>
      </c>
    </row>
    <row r="49" spans="1:16" ht="56.25" x14ac:dyDescent="0.3">
      <c r="A49" s="161" t="s">
        <v>75</v>
      </c>
      <c r="B49" s="162">
        <f>'Пр.2-ППЦ'!B49+'ПР.2 Доп.об'!B49+Пр.2Школа!B49+'Пр.2-Д.сад'!B49</f>
        <v>1</v>
      </c>
      <c r="C49" s="162">
        <f>'Пр.2-ППЦ'!C49+'ПР.2 Доп.об'!C49+Пр.2Школа!C49+'Пр.2-Д.сад'!C49</f>
        <v>1</v>
      </c>
      <c r="D49" s="162">
        <f>'Пр.2-ППЦ'!D49+'ПР.2 Доп.об'!D49+Пр.2Школа!D49+'Пр.2-Д.сад'!D49</f>
        <v>477.8</v>
      </c>
      <c r="E49" s="162">
        <f>'Пр.2-ППЦ'!E49+'ПР.2 Доп.об'!E49+Пр.2Школа!E49+'Пр.2-Д.сад'!E49</f>
        <v>477.8</v>
      </c>
      <c r="F49" s="162">
        <f>'Пр.2-ППЦ'!F49+'ПР.2 Доп.об'!F49+Пр.2Школа!F49+'Пр.2-Д.сад'!F49</f>
        <v>0</v>
      </c>
      <c r="G49" s="162">
        <f>'Пр.2-ППЦ'!G49+'ПР.2 Доп.об'!G49+Пр.2Школа!G49+'Пр.2-Д.сад'!G49</f>
        <v>0</v>
      </c>
      <c r="H49" s="210">
        <f t="shared" ref="H49:H52" si="24">D49/C49/12/1.302*1000</f>
        <v>30581.157194060419</v>
      </c>
      <c r="I49" s="162">
        <f>'Пр.2-ППЦ'!I49+'ПР.2 Доп.об'!I49+Пр.2Школа!I49+'Пр.2-Д.сад'!I49</f>
        <v>1</v>
      </c>
      <c r="J49" s="162">
        <f>'Пр.2-ППЦ'!J49+'ПР.2 Доп.об'!J49+Пр.2Школа!J49+'Пр.2-Д.сад'!J49</f>
        <v>1</v>
      </c>
      <c r="K49" s="162">
        <f>'Пр.2-ППЦ'!K49+'ПР.2 Доп.об'!K49+Пр.2Школа!K49+'Пр.2-Д.сад'!K49</f>
        <v>477.8</v>
      </c>
      <c r="L49" s="162">
        <f>'Пр.2-ППЦ'!L49+'ПР.2 Доп.об'!L49+Пр.2Школа!L49+'Пр.2-Д.сад'!L49</f>
        <v>477.8</v>
      </c>
      <c r="M49" s="162">
        <f>'Пр.2-ППЦ'!M49+'ПР.2 Доп.об'!M49+Пр.2Школа!M49+'Пр.2-Д.сад'!M49</f>
        <v>0</v>
      </c>
      <c r="N49" s="162">
        <f>'Пр.2-ППЦ'!N49+'ПР.2 Доп.об'!N49+Пр.2Школа!N49+'Пр.2-Д.сад'!N49</f>
        <v>0</v>
      </c>
      <c r="O49" s="210">
        <f t="shared" ref="O49:O52" si="25">K49/J49/12/1.302*1000</f>
        <v>30581.157194060419</v>
      </c>
      <c r="P49" s="165">
        <f>K49/1.302</f>
        <v>366.97388632872503</v>
      </c>
    </row>
    <row r="50" spans="1:16" ht="37.5" x14ac:dyDescent="0.3">
      <c r="A50" s="161" t="s">
        <v>76</v>
      </c>
      <c r="B50" s="162">
        <f>'Пр.2-ППЦ'!B50+'ПР.2 Доп.об'!B50+Пр.2Школа!B50+'Пр.2-Д.сад'!B50</f>
        <v>0.75</v>
      </c>
      <c r="C50" s="162">
        <f>'Пр.2-ППЦ'!C50+'ПР.2 Доп.об'!C50+Пр.2Школа!C50+'Пр.2-Д.сад'!C50</f>
        <v>0.3</v>
      </c>
      <c r="D50" s="162">
        <f>'Пр.2-ППЦ'!D50+'ПР.2 Доп.об'!D50+Пр.2Школа!D50+'Пр.2-Д.сад'!D50</f>
        <v>253.60000000000002</v>
      </c>
      <c r="E50" s="162">
        <f>'Пр.2-ППЦ'!E50+'ПР.2 Доп.об'!E50+Пр.2Школа!E50+'Пр.2-Д.сад'!E50</f>
        <v>253.60000000000002</v>
      </c>
      <c r="F50" s="162">
        <f>'Пр.2-ППЦ'!F50+'ПР.2 Доп.об'!F50+Пр.2Школа!F50+'Пр.2-Д.сад'!F50</f>
        <v>0</v>
      </c>
      <c r="G50" s="162">
        <f>'Пр.2-ППЦ'!G50+'ПР.2 Доп.об'!G50+Пр.2Школа!G50+'Пр.2-Д.сад'!G50</f>
        <v>0</v>
      </c>
      <c r="H50" s="210">
        <f t="shared" si="24"/>
        <v>54104.796040279922</v>
      </c>
      <c r="I50" s="162">
        <f>'Пр.2-ППЦ'!I50+'ПР.2 Доп.об'!I50+Пр.2Школа!I50+'Пр.2-Д.сад'!I50</f>
        <v>0.75</v>
      </c>
      <c r="J50" s="162">
        <f>'Пр.2-ППЦ'!J50+'ПР.2 Доп.об'!J50+Пр.2Школа!J50+'Пр.2-Д.сад'!J50</f>
        <v>0.3</v>
      </c>
      <c r="K50" s="162">
        <f>'Пр.2-ППЦ'!K50+'ПР.2 Доп.об'!K50+Пр.2Школа!K50+'Пр.2-Д.сад'!K50</f>
        <v>253.60000000000002</v>
      </c>
      <c r="L50" s="162">
        <f>'Пр.2-ППЦ'!L50+'ПР.2 Доп.об'!L50+Пр.2Школа!L50+'Пр.2-Д.сад'!L50</f>
        <v>253.60000000000002</v>
      </c>
      <c r="M50" s="162">
        <f>'Пр.2-ППЦ'!M50+'ПР.2 Доп.об'!M50+Пр.2Школа!M50+'Пр.2-Д.сад'!M50</f>
        <v>0</v>
      </c>
      <c r="N50" s="162">
        <f>'Пр.2-ППЦ'!N50+'ПР.2 Доп.об'!N50+Пр.2Школа!N50+'Пр.2-Д.сад'!N50</f>
        <v>0</v>
      </c>
      <c r="O50" s="210">
        <f t="shared" si="25"/>
        <v>54104.796040279922</v>
      </c>
      <c r="P50" s="165">
        <f>K50/1.302</f>
        <v>194.7772657450077</v>
      </c>
    </row>
    <row r="51" spans="1:16" ht="18.75" x14ac:dyDescent="0.3">
      <c r="A51" s="166" t="s">
        <v>77</v>
      </c>
      <c r="B51" s="162">
        <f>'Пр.2-ППЦ'!B51+'ПР.2 Доп.об'!B51+Пр.2Школа!B51+'Пр.2-Д.сад'!B51</f>
        <v>6.25</v>
      </c>
      <c r="C51" s="162">
        <f>'Пр.2-ППЦ'!C51+'ПР.2 Доп.об'!C51+Пр.2Школа!C51+'Пр.2-Д.сад'!C51</f>
        <v>6.6000000000000005</v>
      </c>
      <c r="D51" s="162">
        <f>'Пр.2-ППЦ'!D51+'ПР.2 Доп.об'!D51+Пр.2Школа!D51+'Пр.2-Д.сад'!D51</f>
        <v>1841.5</v>
      </c>
      <c r="E51" s="162">
        <f>'Пр.2-ППЦ'!E51+'ПР.2 Доп.об'!E51+Пр.2Школа!E51+'Пр.2-Д.сад'!E51</f>
        <v>1841.5</v>
      </c>
      <c r="F51" s="162">
        <f>'Пр.2-ППЦ'!F51+'ПР.2 Доп.об'!F51+Пр.2Школа!F51+'Пр.2-Д.сад'!F51</f>
        <v>0</v>
      </c>
      <c r="G51" s="162">
        <f>'Пр.2-ППЦ'!G51+'ПР.2 Доп.об'!G51+Пр.2Школа!G51+'Пр.2-Д.сад'!G51</f>
        <v>0</v>
      </c>
      <c r="H51" s="210">
        <f t="shared" si="24"/>
        <v>17858.112616177132</v>
      </c>
      <c r="I51" s="162">
        <f>'Пр.2-ППЦ'!I51+'ПР.2 Доп.об'!I51+Пр.2Школа!I51+'Пр.2-Д.сад'!I51</f>
        <v>6.25</v>
      </c>
      <c r="J51" s="162">
        <f>'Пр.2-ППЦ'!J51+'ПР.2 Доп.об'!J51+Пр.2Школа!J51+'Пр.2-Д.сад'!J51</f>
        <v>6.6000000000000005</v>
      </c>
      <c r="K51" s="162">
        <f>'Пр.2-ППЦ'!K51+'ПР.2 Доп.об'!K51+Пр.2Школа!K51+'Пр.2-Д.сад'!K51</f>
        <v>1841.5</v>
      </c>
      <c r="L51" s="162">
        <f>'Пр.2-ППЦ'!L51+'ПР.2 Доп.об'!L51+Пр.2Школа!L51+'Пр.2-Д.сад'!L51</f>
        <v>1841.5</v>
      </c>
      <c r="M51" s="162">
        <f>'Пр.2-ППЦ'!M51+'ПР.2 Доп.об'!M51+Пр.2Школа!M51+'Пр.2-Д.сад'!M51</f>
        <v>0</v>
      </c>
      <c r="N51" s="162">
        <f>'Пр.2-ППЦ'!N51+'ПР.2 Доп.об'!N51+Пр.2Школа!N51+'Пр.2-Д.сад'!N51</f>
        <v>0</v>
      </c>
      <c r="O51" s="210">
        <f t="shared" si="25"/>
        <v>17858.112616177132</v>
      </c>
      <c r="P51" s="165">
        <f>K51/1.302</f>
        <v>1414.3625192012289</v>
      </c>
    </row>
    <row r="52" spans="1:16" ht="18.75" x14ac:dyDescent="0.3">
      <c r="A52" s="168" t="s">
        <v>78</v>
      </c>
      <c r="B52" s="169">
        <f t="shared" ref="B52:G52" si="26">B48+B49+B50+B51</f>
        <v>9</v>
      </c>
      <c r="C52" s="168">
        <f t="shared" si="26"/>
        <v>8.9</v>
      </c>
      <c r="D52" s="168">
        <f t="shared" si="26"/>
        <v>3075.7</v>
      </c>
      <c r="E52" s="168">
        <f t="shared" si="26"/>
        <v>3075.7</v>
      </c>
      <c r="F52" s="168">
        <f t="shared" si="26"/>
        <v>0</v>
      </c>
      <c r="G52" s="168">
        <f t="shared" si="26"/>
        <v>0</v>
      </c>
      <c r="H52" s="210">
        <f t="shared" si="24"/>
        <v>22118.808862194142</v>
      </c>
      <c r="I52" s="169">
        <f t="shared" ref="I52:N52" si="27">I48+I49+I50+I51</f>
        <v>9</v>
      </c>
      <c r="J52" s="168">
        <f t="shared" si="27"/>
        <v>8.9</v>
      </c>
      <c r="K52" s="168">
        <f t="shared" si="27"/>
        <v>3075.7</v>
      </c>
      <c r="L52" s="168">
        <f t="shared" si="27"/>
        <v>3075.7</v>
      </c>
      <c r="M52" s="168">
        <f t="shared" si="27"/>
        <v>0</v>
      </c>
      <c r="N52" s="168">
        <f t="shared" si="27"/>
        <v>0</v>
      </c>
      <c r="O52" s="210">
        <f t="shared" si="25"/>
        <v>22118.808862194142</v>
      </c>
      <c r="P52" s="165">
        <f>K52/1.302</f>
        <v>2362.2887864823347</v>
      </c>
    </row>
    <row r="53" spans="1:16" ht="22.5" customHeight="1" x14ac:dyDescent="0.3">
      <c r="A53" s="385" t="s">
        <v>120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7"/>
      <c r="P53" s="170"/>
    </row>
    <row r="54" spans="1:16" ht="26.45" customHeight="1" x14ac:dyDescent="0.3">
      <c r="A54" s="161" t="s">
        <v>74</v>
      </c>
      <c r="B54" s="162">
        <f>'Пр.2-ППЦ'!B54+'ПР.2 Доп.об'!B54+Пр.2Школа!B54+'Пр.2-Д.сад'!B54</f>
        <v>1</v>
      </c>
      <c r="C54" s="162">
        <f>'Пр.2-ППЦ'!C54+'ПР.2 Доп.об'!C54+Пр.2Школа!C54+'Пр.2-Д.сад'!C54</f>
        <v>1</v>
      </c>
      <c r="D54" s="162">
        <f>'Пр.2-ППЦ'!D54+'ПР.2 Доп.об'!D54+Пр.2Школа!D54+'Пр.2-Д.сад'!D54</f>
        <v>671.2</v>
      </c>
      <c r="E54" s="162">
        <f>'Пр.2-ППЦ'!E54+'ПР.2 Доп.об'!E54+Пр.2Школа!E54+'Пр.2-Д.сад'!E54</f>
        <v>671.2</v>
      </c>
      <c r="F54" s="162">
        <f>'Пр.2-ППЦ'!F54+'ПР.2 Доп.об'!F54+Пр.2Школа!F54+'Пр.2-Д.сад'!F54</f>
        <v>0</v>
      </c>
      <c r="G54" s="162">
        <f>'Пр.2-ППЦ'!G54+'ПР.2 Доп.об'!G54+Пр.2Школа!G54+'Пр.2-Д.сад'!G54</f>
        <v>0</v>
      </c>
      <c r="H54" s="210">
        <f>D54/C54/12/1.302*1000</f>
        <v>42959.549411162312</v>
      </c>
      <c r="I54" s="162">
        <f>'Пр.2-ППЦ'!I54+'ПР.2 Доп.об'!I54+Пр.2Школа!I54+'Пр.2-Д.сад'!I54</f>
        <v>1</v>
      </c>
      <c r="J54" s="162">
        <f>'Пр.2-ППЦ'!J54+'ПР.2 Доп.об'!J54+Пр.2Школа!J54+'Пр.2-Д.сад'!J54</f>
        <v>1</v>
      </c>
      <c r="K54" s="162">
        <f>'Пр.2-ППЦ'!K54+'ПР.2 Доп.об'!K54+Пр.2Школа!K54+'Пр.2-Д.сад'!K54</f>
        <v>671.2</v>
      </c>
      <c r="L54" s="162">
        <f>'Пр.2-ППЦ'!L54+'ПР.2 Доп.об'!L54+Пр.2Школа!L54+'Пр.2-Д.сад'!L54</f>
        <v>671.2</v>
      </c>
      <c r="M54" s="162">
        <f>'Пр.2-ППЦ'!M54+'ПР.2 Доп.об'!M54+Пр.2Школа!M54+'Пр.2-Д.сад'!M54</f>
        <v>0</v>
      </c>
      <c r="N54" s="162">
        <f>'Пр.2-ППЦ'!N54+'ПР.2 Доп.об'!N54+Пр.2Школа!N54+'Пр.2-Д.сад'!N54</f>
        <v>0</v>
      </c>
      <c r="O54" s="210">
        <f>K54/J54/12/1.302*1000</f>
        <v>42959.549411162312</v>
      </c>
      <c r="P54" s="165">
        <f>K54/1.302</f>
        <v>515.51459293394782</v>
      </c>
    </row>
    <row r="55" spans="1:16" ht="56.25" x14ac:dyDescent="0.3">
      <c r="A55" s="161" t="s">
        <v>75</v>
      </c>
      <c r="B55" s="162">
        <f>'Пр.2-ППЦ'!B55+'ПР.2 Доп.об'!B55+Пр.2Школа!B55+'Пр.2-Д.сад'!B55</f>
        <v>1</v>
      </c>
      <c r="C55" s="162">
        <f>'Пр.2-ППЦ'!C55+'ПР.2 Доп.об'!C55+Пр.2Школа!C55+'Пр.2-Д.сад'!C55</f>
        <v>1</v>
      </c>
      <c r="D55" s="162">
        <f>'Пр.2-ППЦ'!D55+'ПР.2 Доп.об'!D55+Пр.2Школа!D55+'Пр.2-Д.сад'!D55</f>
        <v>506.6</v>
      </c>
      <c r="E55" s="162">
        <f>'Пр.2-ППЦ'!E55+'ПР.2 Доп.об'!E55+Пр.2Школа!E55+'Пр.2-Д.сад'!E55</f>
        <v>506.6</v>
      </c>
      <c r="F55" s="162">
        <f>'Пр.2-ППЦ'!F55+'ПР.2 Доп.об'!F55+Пр.2Школа!F55+'Пр.2-Д.сад'!F55</f>
        <v>0</v>
      </c>
      <c r="G55" s="162">
        <f>'Пр.2-ППЦ'!G55+'ПР.2 Доп.об'!G55+Пр.2Школа!G55+'Пр.2-Д.сад'!G55</f>
        <v>0</v>
      </c>
      <c r="H55" s="210">
        <f t="shared" ref="H55:H58" si="28">D55/C55/12/1.302*1000</f>
        <v>32424.475166410652</v>
      </c>
      <c r="I55" s="162">
        <f>'Пр.2-ППЦ'!I55+'ПР.2 Доп.об'!I55+Пр.2Школа!I55+'Пр.2-Д.сад'!I55</f>
        <v>1</v>
      </c>
      <c r="J55" s="162">
        <f>'Пр.2-ППЦ'!J55+'ПР.2 Доп.об'!J55+Пр.2Школа!J55+'Пр.2-Д.сад'!J55</f>
        <v>1</v>
      </c>
      <c r="K55" s="162">
        <f>'Пр.2-ППЦ'!K55+'ПР.2 Доп.об'!K55+Пр.2Школа!K55+'Пр.2-Д.сад'!K55</f>
        <v>506.6</v>
      </c>
      <c r="L55" s="162">
        <f>'Пр.2-ППЦ'!L55+'ПР.2 Доп.об'!L55+Пр.2Школа!L55+'Пр.2-Д.сад'!L55</f>
        <v>506.6</v>
      </c>
      <c r="M55" s="162">
        <f>'Пр.2-ППЦ'!M55+'ПР.2 Доп.об'!M55+Пр.2Школа!M55+'Пр.2-Д.сад'!M55</f>
        <v>0</v>
      </c>
      <c r="N55" s="162">
        <f>'Пр.2-ППЦ'!N55+'ПР.2 Доп.об'!N55+Пр.2Школа!N55+'Пр.2-Д.сад'!N55</f>
        <v>0</v>
      </c>
      <c r="O55" s="210">
        <f t="shared" ref="O55:O58" si="29">K55/J55/12/1.302*1000</f>
        <v>32424.475166410652</v>
      </c>
      <c r="P55" s="165">
        <f>K55/1.302</f>
        <v>389.09370199692779</v>
      </c>
    </row>
    <row r="56" spans="1:16" ht="37.5" x14ac:dyDescent="0.3">
      <c r="A56" s="161" t="s">
        <v>76</v>
      </c>
      <c r="B56" s="162">
        <f>'Пр.2-ППЦ'!B56+'ПР.2 Доп.об'!B56+Пр.2Школа!B56+'Пр.2-Д.сад'!B56</f>
        <v>1.5</v>
      </c>
      <c r="C56" s="162">
        <f>'Пр.2-ППЦ'!C56+'ПР.2 Доп.об'!C56+Пр.2Школа!C56+'Пр.2-Д.сад'!C56</f>
        <v>1</v>
      </c>
      <c r="D56" s="162">
        <f>'Пр.2-ППЦ'!D56+'ПР.2 Доп.об'!D56+Пр.2Школа!D56+'Пр.2-Д.сад'!D56</f>
        <v>291.7</v>
      </c>
      <c r="E56" s="162">
        <f>'Пр.2-ППЦ'!E56+'ПР.2 Доп.об'!E56+Пр.2Школа!E56+'Пр.2-Д.сад'!E56</f>
        <v>291.7</v>
      </c>
      <c r="F56" s="162">
        <f>'Пр.2-ППЦ'!F56+'ПР.2 Доп.об'!F56+Пр.2Школа!F56+'Пр.2-Д.сад'!F56</f>
        <v>0</v>
      </c>
      <c r="G56" s="162">
        <f>'Пр.2-ППЦ'!G56+'ПР.2 Доп.об'!G56+Пр.2Школа!G56+'Пр.2-Д.сад'!G56</f>
        <v>0</v>
      </c>
      <c r="H56" s="210">
        <f t="shared" si="28"/>
        <v>18669.9948796723</v>
      </c>
      <c r="I56" s="162">
        <f>'Пр.2-ППЦ'!I56+'ПР.2 Доп.об'!I56+Пр.2Школа!I56+'Пр.2-Д.сад'!I56</f>
        <v>1.5</v>
      </c>
      <c r="J56" s="162">
        <f>'Пр.2-ППЦ'!J56+'ПР.2 Доп.об'!J56+Пр.2Школа!J56+'Пр.2-Д.сад'!J56</f>
        <v>1</v>
      </c>
      <c r="K56" s="162">
        <f>'Пр.2-ППЦ'!K56+'ПР.2 Доп.об'!K56+Пр.2Школа!K56+'Пр.2-Д.сад'!K56</f>
        <v>291.7</v>
      </c>
      <c r="L56" s="162">
        <f>'Пр.2-ППЦ'!L56+'ПР.2 Доп.об'!L56+Пр.2Школа!L56+'Пр.2-Д.сад'!L56</f>
        <v>291.7</v>
      </c>
      <c r="M56" s="162">
        <f>'Пр.2-ППЦ'!M56+'ПР.2 Доп.об'!M56+Пр.2Школа!M56+'Пр.2-Д.сад'!M56</f>
        <v>0</v>
      </c>
      <c r="N56" s="162">
        <f>'Пр.2-ППЦ'!N56+'ПР.2 Доп.об'!N56+Пр.2Школа!N56+'Пр.2-Д.сад'!N56</f>
        <v>0</v>
      </c>
      <c r="O56" s="210">
        <f t="shared" si="29"/>
        <v>18669.9948796723</v>
      </c>
      <c r="P56" s="165">
        <f>K56/1.302</f>
        <v>224.03993855606757</v>
      </c>
    </row>
    <row r="57" spans="1:16" ht="18.75" x14ac:dyDescent="0.3">
      <c r="A57" s="166" t="s">
        <v>77</v>
      </c>
      <c r="B57" s="162">
        <f>'Пр.2-ППЦ'!B57+'ПР.2 Доп.об'!B57+Пр.2Школа!B57+'Пр.2-Д.сад'!B57</f>
        <v>4</v>
      </c>
      <c r="C57" s="162">
        <f>'Пр.2-ППЦ'!C57+'ПР.2 Доп.об'!C57+Пр.2Школа!C57+'Пр.2-Д.сад'!C57</f>
        <v>3.3</v>
      </c>
      <c r="D57" s="162">
        <f>'Пр.2-ППЦ'!D57+'ПР.2 Доп.об'!D57+Пр.2Школа!D57+'Пр.2-Д.сад'!D57</f>
        <v>838.9</v>
      </c>
      <c r="E57" s="162">
        <f>'Пр.2-ППЦ'!E57+'ПР.2 Доп.об'!E57+Пр.2Школа!E57+'Пр.2-Д.сад'!E57</f>
        <v>838.9</v>
      </c>
      <c r="F57" s="162">
        <f>'Пр.2-ППЦ'!F57+'ПР.2 Доп.об'!F57+Пр.2Школа!F57+'Пр.2-Д.сад'!F57</f>
        <v>0</v>
      </c>
      <c r="G57" s="162">
        <f>'Пр.2-ППЦ'!G57+'ПР.2 Доп.об'!G57+Пр.2Школа!G57+'Пр.2-Д.сад'!G57</f>
        <v>0</v>
      </c>
      <c r="H57" s="210">
        <f t="shared" si="28"/>
        <v>16270.617077068693</v>
      </c>
      <c r="I57" s="162">
        <f>'Пр.2-ППЦ'!I57+'ПР.2 Доп.об'!I57+Пр.2Школа!I57+'Пр.2-Д.сад'!I57</f>
        <v>4</v>
      </c>
      <c r="J57" s="162">
        <f>'Пр.2-ППЦ'!J57+'ПР.2 Доп.об'!J57+Пр.2Школа!J57+'Пр.2-Д.сад'!J57</f>
        <v>3.3</v>
      </c>
      <c r="K57" s="162">
        <f>'Пр.2-ППЦ'!K57+'ПР.2 Доп.об'!K57+Пр.2Школа!K57+'Пр.2-Д.сад'!K57</f>
        <v>838.9</v>
      </c>
      <c r="L57" s="162">
        <f>'Пр.2-ППЦ'!L57+'ПР.2 Доп.об'!L57+Пр.2Школа!L57+'Пр.2-Д.сад'!L57</f>
        <v>838.9</v>
      </c>
      <c r="M57" s="162">
        <f>'Пр.2-ППЦ'!M57+'ПР.2 Доп.об'!M57+Пр.2Школа!M57+'Пр.2-Д.сад'!M57</f>
        <v>0</v>
      </c>
      <c r="N57" s="162">
        <f>'Пр.2-ППЦ'!N57+'ПР.2 Доп.об'!N57+Пр.2Школа!N57+'Пр.2-Д.сад'!N57</f>
        <v>0</v>
      </c>
      <c r="O57" s="210">
        <f t="shared" si="29"/>
        <v>16270.617077068693</v>
      </c>
      <c r="P57" s="165">
        <f>K57/1.302</f>
        <v>644.31643625192009</v>
      </c>
    </row>
    <row r="58" spans="1:16" ht="18.75" x14ac:dyDescent="0.3">
      <c r="A58" s="168" t="s">
        <v>78</v>
      </c>
      <c r="B58" s="169">
        <f t="shared" ref="B58:G58" si="30">B54+B55+B56+B57</f>
        <v>7.5</v>
      </c>
      <c r="C58" s="168">
        <f t="shared" si="30"/>
        <v>6.3</v>
      </c>
      <c r="D58" s="168">
        <f t="shared" si="30"/>
        <v>2308.4</v>
      </c>
      <c r="E58" s="168">
        <f t="shared" si="30"/>
        <v>2308.4</v>
      </c>
      <c r="F58" s="168">
        <f t="shared" si="30"/>
        <v>0</v>
      </c>
      <c r="G58" s="168">
        <f t="shared" si="30"/>
        <v>0</v>
      </c>
      <c r="H58" s="210">
        <f t="shared" si="28"/>
        <v>23451.913620884432</v>
      </c>
      <c r="I58" s="169">
        <f t="shared" ref="I58:N58" si="31">I54+I55+I56+I57</f>
        <v>7.5</v>
      </c>
      <c r="J58" s="168">
        <f t="shared" si="31"/>
        <v>6.3</v>
      </c>
      <c r="K58" s="168">
        <f t="shared" si="31"/>
        <v>2308.4</v>
      </c>
      <c r="L58" s="168">
        <f t="shared" si="31"/>
        <v>2308.4</v>
      </c>
      <c r="M58" s="168">
        <f t="shared" si="31"/>
        <v>0</v>
      </c>
      <c r="N58" s="168">
        <f t="shared" si="31"/>
        <v>0</v>
      </c>
      <c r="O58" s="210">
        <f t="shared" si="29"/>
        <v>23451.913620884432</v>
      </c>
      <c r="P58" s="165">
        <f>K58/1.302</f>
        <v>1772.9646697388632</v>
      </c>
    </row>
    <row r="59" spans="1:16" ht="22.5" customHeight="1" x14ac:dyDescent="0.3">
      <c r="A59" s="385" t="s">
        <v>99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7"/>
      <c r="P59" s="170"/>
    </row>
    <row r="60" spans="1:16" ht="26.45" customHeight="1" x14ac:dyDescent="0.3">
      <c r="A60" s="161" t="s">
        <v>74</v>
      </c>
      <c r="B60" s="162">
        <f>'Пр.2-ППЦ'!B60+'ПР.2 Доп.об'!B60+Пр.2Школа!B60+'Пр.2-Д.сад'!B60</f>
        <v>1</v>
      </c>
      <c r="C60" s="162">
        <f>'Пр.2-ППЦ'!C60+'ПР.2 Доп.об'!C60+Пр.2Школа!C60+'Пр.2-Д.сад'!C60</f>
        <v>1</v>
      </c>
      <c r="D60" s="162">
        <f>'Пр.2-ППЦ'!D60+'ПР.2 Доп.об'!D60+Пр.2Школа!D60+'Пр.2-Д.сад'!D60</f>
        <v>811</v>
      </c>
      <c r="E60" s="162">
        <f>'Пр.2-ППЦ'!E60+'ПР.2 Доп.об'!E60+Пр.2Школа!E60+'Пр.2-Д.сад'!E60</f>
        <v>811</v>
      </c>
      <c r="F60" s="162">
        <f>'Пр.2-ППЦ'!F60+'ПР.2 Доп.об'!F60+Пр.2Школа!F60+'Пр.2-Д.сад'!F60</f>
        <v>0</v>
      </c>
      <c r="G60" s="162">
        <f>'Пр.2-ППЦ'!G60+'ПР.2 Доп.об'!G60+Пр.2Школа!G60+'Пр.2-Д.сад'!G60</f>
        <v>0</v>
      </c>
      <c r="H60" s="210">
        <f>D60/C60/12/1.302*1000</f>
        <v>51907.32206861239</v>
      </c>
      <c r="I60" s="162">
        <f>'Пр.2-ППЦ'!I60+'ПР.2 Доп.об'!I60+Пр.2Школа!I60+'Пр.2-Д.сад'!I60</f>
        <v>1</v>
      </c>
      <c r="J60" s="162">
        <f>'Пр.2-ППЦ'!J60+'ПР.2 Доп.об'!J60+Пр.2Школа!J60+'Пр.2-Д.сад'!J60</f>
        <v>1</v>
      </c>
      <c r="K60" s="162">
        <f>'Пр.2-ППЦ'!K60+'ПР.2 Доп.об'!K60+Пр.2Школа!K60+'Пр.2-Д.сад'!K60</f>
        <v>811</v>
      </c>
      <c r="L60" s="162">
        <f>'Пр.2-ППЦ'!L60+'ПР.2 Доп.об'!L60+Пр.2Школа!L60+'Пр.2-Д.сад'!L60</f>
        <v>811</v>
      </c>
      <c r="M60" s="162">
        <f>'Пр.2-ППЦ'!M60+'ПР.2 Доп.об'!M60+Пр.2Школа!M60+'Пр.2-Д.сад'!M60</f>
        <v>0</v>
      </c>
      <c r="N60" s="162">
        <f>'Пр.2-ППЦ'!N60+'ПР.2 Доп.об'!N60+Пр.2Школа!N60+'Пр.2-Д.сад'!N60</f>
        <v>0</v>
      </c>
      <c r="O60" s="210">
        <f>K60/J60/12/1.302*1000</f>
        <v>51907.32206861239</v>
      </c>
      <c r="P60" s="165">
        <f>K60/1.302</f>
        <v>622.88786482334865</v>
      </c>
    </row>
    <row r="61" spans="1:16" ht="56.25" x14ac:dyDescent="0.3">
      <c r="A61" s="161" t="s">
        <v>75</v>
      </c>
      <c r="B61" s="162">
        <f>'Пр.2-ППЦ'!B61+'ПР.2 Доп.об'!B61+Пр.2Школа!B61+'Пр.2-Д.сад'!B61</f>
        <v>1</v>
      </c>
      <c r="C61" s="162">
        <f>'Пр.2-ППЦ'!C61+'ПР.2 Доп.об'!C61+Пр.2Школа!C61+'Пр.2-Д.сад'!C61</f>
        <v>1</v>
      </c>
      <c r="D61" s="162">
        <f>'Пр.2-ППЦ'!D61+'ПР.2 Доп.об'!D61+Пр.2Школа!D61+'Пр.2-Д.сад'!D61</f>
        <v>630.20000000000005</v>
      </c>
      <c r="E61" s="162">
        <f>'Пр.2-ППЦ'!E61+'ПР.2 Доп.об'!E61+Пр.2Школа!E61+'Пр.2-Д.сад'!E61</f>
        <v>630.20000000000005</v>
      </c>
      <c r="F61" s="162">
        <f>'Пр.2-ППЦ'!F61+'ПР.2 Доп.об'!F61+Пр.2Школа!F61+'Пр.2-Д.сад'!F61</f>
        <v>0</v>
      </c>
      <c r="G61" s="162">
        <f>'Пр.2-ППЦ'!G61+'ПР.2 Доп.об'!G61+Пр.2Школа!G61+'Пр.2-Д.сад'!G61</f>
        <v>0</v>
      </c>
      <c r="H61" s="210">
        <f t="shared" ref="H61:H64" si="32">D61/C61/12/1.302*1000</f>
        <v>40335.381464413731</v>
      </c>
      <c r="I61" s="162">
        <f>'Пр.2-ППЦ'!I61+'ПР.2 Доп.об'!I61+Пр.2Школа!I61+'Пр.2-Д.сад'!I61</f>
        <v>1</v>
      </c>
      <c r="J61" s="162">
        <f>'Пр.2-ППЦ'!J61+'ПР.2 Доп.об'!J61+Пр.2Школа!J61+'Пр.2-Д.сад'!J61</f>
        <v>1</v>
      </c>
      <c r="K61" s="162">
        <f>'Пр.2-ППЦ'!K61+'ПР.2 Доп.об'!K61+Пр.2Школа!K61+'Пр.2-Д.сад'!K61</f>
        <v>630.20000000000005</v>
      </c>
      <c r="L61" s="162">
        <f>'Пр.2-ППЦ'!L61+'ПР.2 Доп.об'!L61+Пр.2Школа!L61+'Пр.2-Д.сад'!L61</f>
        <v>630.20000000000005</v>
      </c>
      <c r="M61" s="162">
        <f>'Пр.2-ППЦ'!M61+'ПР.2 Доп.об'!M61+Пр.2Школа!M61+'Пр.2-Д.сад'!M61</f>
        <v>0</v>
      </c>
      <c r="N61" s="162">
        <f>'Пр.2-ППЦ'!N61+'ПР.2 Доп.об'!N61+Пр.2Школа!N61+'Пр.2-Д.сад'!N61</f>
        <v>0</v>
      </c>
      <c r="O61" s="210">
        <f t="shared" ref="O61:O64" si="33">K61/J61/12/1.302*1000</f>
        <v>40335.381464413731</v>
      </c>
      <c r="P61" s="165">
        <f>K61/1.302</f>
        <v>484.02457757296469</v>
      </c>
    </row>
    <row r="62" spans="1:16" ht="37.5" x14ac:dyDescent="0.3">
      <c r="A62" s="161" t="s">
        <v>76</v>
      </c>
      <c r="B62" s="162">
        <f>'Пр.2-ППЦ'!B62+'ПР.2 Доп.об'!B62+Пр.2Школа!B62+'Пр.2-Д.сад'!B62</f>
        <v>3.25</v>
      </c>
      <c r="C62" s="162">
        <f>'Пр.2-ППЦ'!C62+'ПР.2 Доп.об'!C62+Пр.2Школа!C62+'Пр.2-Д.сад'!C62</f>
        <v>3.5</v>
      </c>
      <c r="D62" s="162">
        <f>'Пр.2-ППЦ'!D62+'ПР.2 Доп.об'!D62+Пр.2Школа!D62+'Пр.2-Д.сад'!D62</f>
        <v>818.3</v>
      </c>
      <c r="E62" s="162">
        <f>'Пр.2-ППЦ'!E62+'ПР.2 Доп.об'!E62+Пр.2Школа!E62+'Пр.2-Д.сад'!E62</f>
        <v>818.3</v>
      </c>
      <c r="F62" s="162">
        <f>'Пр.2-ППЦ'!F62+'ПР.2 Доп.об'!F62+Пр.2Школа!F62+'Пр.2-Д.сад'!F62</f>
        <v>0</v>
      </c>
      <c r="G62" s="162">
        <f>'Пр.2-ППЦ'!G62+'ПР.2 Доп.об'!G62+Пр.2Школа!G62+'Пр.2-Д.сад'!G62</f>
        <v>0</v>
      </c>
      <c r="H62" s="210">
        <f t="shared" si="32"/>
        <v>14964.157706093187</v>
      </c>
      <c r="I62" s="162">
        <f>'Пр.2-ППЦ'!I62+'ПР.2 Доп.об'!I62+Пр.2Школа!I62+'Пр.2-Д.сад'!I62</f>
        <v>3.25</v>
      </c>
      <c r="J62" s="162">
        <f>'Пр.2-ППЦ'!J62+'ПР.2 Доп.об'!J62+Пр.2Школа!J62+'Пр.2-Д.сад'!J62</f>
        <v>3.5</v>
      </c>
      <c r="K62" s="162">
        <f>'Пр.2-ППЦ'!K62+'ПР.2 Доп.об'!K62+Пр.2Школа!K62+'Пр.2-Д.сад'!K62</f>
        <v>818.3</v>
      </c>
      <c r="L62" s="162">
        <f>'Пр.2-ППЦ'!L62+'ПР.2 Доп.об'!L62+Пр.2Школа!L62+'Пр.2-Д.сад'!L62</f>
        <v>818.3</v>
      </c>
      <c r="M62" s="162">
        <f>'Пр.2-ППЦ'!M62+'ПР.2 Доп.об'!M62+Пр.2Школа!M62+'Пр.2-Д.сад'!M62</f>
        <v>0</v>
      </c>
      <c r="N62" s="162">
        <f>'Пр.2-ППЦ'!N62+'ПР.2 Доп.об'!N62+Пр.2Школа!N62+'Пр.2-Д.сад'!N62</f>
        <v>0</v>
      </c>
      <c r="O62" s="210">
        <f t="shared" si="33"/>
        <v>14964.157706093187</v>
      </c>
      <c r="P62" s="165">
        <f>K62/1.302</f>
        <v>628.49462365591387</v>
      </c>
    </row>
    <row r="63" spans="1:16" ht="18.75" x14ac:dyDescent="0.3">
      <c r="A63" s="166" t="s">
        <v>77</v>
      </c>
      <c r="B63" s="162">
        <f>'Пр.2-ППЦ'!B63+'ПР.2 Доп.об'!B63+Пр.2Школа!B63+'Пр.2-Д.сад'!B63</f>
        <v>4.25</v>
      </c>
      <c r="C63" s="162">
        <f>'Пр.2-ППЦ'!C63+'ПР.2 Доп.об'!C63+Пр.2Школа!C63+'Пр.2-Д.сад'!C63</f>
        <v>4.2</v>
      </c>
      <c r="D63" s="162">
        <f>'Пр.2-ППЦ'!D63+'ПР.2 Доп.об'!D63+Пр.2Школа!D63+'Пр.2-Д.сад'!D63</f>
        <v>2166.5</v>
      </c>
      <c r="E63" s="162">
        <f>'Пр.2-ППЦ'!E63+'ПР.2 Доп.об'!E63+Пр.2Школа!E63+'Пр.2-Д.сад'!E63</f>
        <v>2166.5</v>
      </c>
      <c r="F63" s="162">
        <f>'Пр.2-ППЦ'!F63+'ПР.2 Доп.об'!F63+Пр.2Школа!F63+'Пр.2-Д.сад'!F63</f>
        <v>0</v>
      </c>
      <c r="G63" s="162">
        <f>'Пр.2-ППЦ'!G63+'ПР.2 Доп.об'!G63+Пр.2Школа!G63+'Пр.2-Д.сад'!G63</f>
        <v>0</v>
      </c>
      <c r="H63" s="210">
        <f t="shared" si="32"/>
        <v>33015.446321897936</v>
      </c>
      <c r="I63" s="162">
        <f>'Пр.2-ППЦ'!I63+'ПР.2 Доп.об'!I63+Пр.2Школа!I63+'Пр.2-Д.сад'!I63</f>
        <v>4.25</v>
      </c>
      <c r="J63" s="162">
        <f>'Пр.2-ППЦ'!J63+'ПР.2 Доп.об'!J63+Пр.2Школа!J63+'Пр.2-Д.сад'!J63</f>
        <v>4.2</v>
      </c>
      <c r="K63" s="162">
        <f>'Пр.2-ППЦ'!K63+'ПР.2 Доп.об'!K63+Пр.2Школа!K63+'Пр.2-Д.сад'!K63</f>
        <v>2166.5</v>
      </c>
      <c r="L63" s="162">
        <f>'Пр.2-ППЦ'!L63+'ПР.2 Доп.об'!L63+Пр.2Школа!L63+'Пр.2-Д.сад'!L63</f>
        <v>2166.5</v>
      </c>
      <c r="M63" s="162">
        <f>'Пр.2-ППЦ'!M63+'ПР.2 Доп.об'!M63+Пр.2Школа!M63+'Пр.2-Д.сад'!M63</f>
        <v>0</v>
      </c>
      <c r="N63" s="162">
        <f>'Пр.2-ППЦ'!N63+'ПР.2 Доп.об'!N63+Пр.2Школа!N63+'Пр.2-Д.сад'!N63</f>
        <v>0</v>
      </c>
      <c r="O63" s="210">
        <f t="shared" si="33"/>
        <v>33015.446321897936</v>
      </c>
      <c r="P63" s="165">
        <f>K63/1.302</f>
        <v>1663.9784946236559</v>
      </c>
    </row>
    <row r="64" spans="1:16" ht="18.75" x14ac:dyDescent="0.3">
      <c r="A64" s="168" t="s">
        <v>78</v>
      </c>
      <c r="B64" s="169">
        <f t="shared" ref="B64:G64" si="34">B60+B61+B62+B63</f>
        <v>9.5</v>
      </c>
      <c r="C64" s="168">
        <f t="shared" si="34"/>
        <v>9.6999999999999993</v>
      </c>
      <c r="D64" s="168">
        <f t="shared" si="34"/>
        <v>4426</v>
      </c>
      <c r="E64" s="168">
        <f t="shared" si="34"/>
        <v>4426</v>
      </c>
      <c r="F64" s="168">
        <f t="shared" si="34"/>
        <v>0</v>
      </c>
      <c r="G64" s="168">
        <f t="shared" si="34"/>
        <v>0</v>
      </c>
      <c r="H64" s="210">
        <f t="shared" si="32"/>
        <v>29204.34330477563</v>
      </c>
      <c r="I64" s="169">
        <f t="shared" ref="I64:N64" si="35">I60+I61+I62+I63</f>
        <v>9.5</v>
      </c>
      <c r="J64" s="168">
        <f t="shared" si="35"/>
        <v>9.6999999999999993</v>
      </c>
      <c r="K64" s="168">
        <f t="shared" si="35"/>
        <v>4426</v>
      </c>
      <c r="L64" s="168">
        <f t="shared" si="35"/>
        <v>4426</v>
      </c>
      <c r="M64" s="168">
        <f t="shared" si="35"/>
        <v>0</v>
      </c>
      <c r="N64" s="168">
        <f t="shared" si="35"/>
        <v>0</v>
      </c>
      <c r="O64" s="210">
        <f t="shared" si="33"/>
        <v>29204.34330477563</v>
      </c>
      <c r="P64" s="165">
        <f>K64/1.302</f>
        <v>3399.385560675883</v>
      </c>
    </row>
    <row r="65" spans="1:16" ht="22.5" customHeight="1" x14ac:dyDescent="0.3">
      <c r="A65" s="385" t="s">
        <v>186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7"/>
      <c r="P65" s="170"/>
    </row>
    <row r="66" spans="1:16" ht="26.45" customHeight="1" x14ac:dyDescent="0.3">
      <c r="A66" s="161" t="s">
        <v>74</v>
      </c>
      <c r="B66" s="162">
        <f>'Пр.2-ППЦ'!B66+'ПР.2 Доп.об'!B66+Пр.2Школа!B66+'Пр.2-Д.сад'!B66</f>
        <v>1</v>
      </c>
      <c r="C66" s="162">
        <f>'Пр.2-ППЦ'!C66+'ПР.2 Доп.об'!C66+Пр.2Школа!C66+'Пр.2-Д.сад'!C66</f>
        <v>1</v>
      </c>
      <c r="D66" s="162">
        <f>'Пр.2-ППЦ'!D66+'ПР.2 Доп.об'!D66+Пр.2Школа!D66+'Пр.2-Д.сад'!D66</f>
        <v>709.1</v>
      </c>
      <c r="E66" s="162">
        <f>'Пр.2-ППЦ'!E66+'ПР.2 Доп.об'!E66+Пр.2Школа!E66+'Пр.2-Д.сад'!E66</f>
        <v>709.1</v>
      </c>
      <c r="F66" s="162">
        <f>'Пр.2-ППЦ'!F66+'ПР.2 Доп.об'!F66+Пр.2Школа!F66+'Пр.2-Д.сад'!F66</f>
        <v>0</v>
      </c>
      <c r="G66" s="162">
        <f>'Пр.2-ППЦ'!G66+'ПР.2 Доп.об'!G66+Пр.2Школа!G66+'Пр.2-Д.сад'!G66</f>
        <v>0</v>
      </c>
      <c r="H66" s="210">
        <f>D66/C66/12/1.302*1000</f>
        <v>45385.304659498208</v>
      </c>
      <c r="I66" s="162">
        <f>'Пр.2-ППЦ'!I66+'ПР.2 Доп.об'!I66+Пр.2Школа!I66+'Пр.2-Д.сад'!I66</f>
        <v>1</v>
      </c>
      <c r="J66" s="162">
        <f>'Пр.2-ППЦ'!J66+'ПР.2 Доп.об'!J66+Пр.2Школа!J66+'Пр.2-Д.сад'!J66</f>
        <v>1</v>
      </c>
      <c r="K66" s="162">
        <f>'Пр.2-ППЦ'!K66+'ПР.2 Доп.об'!K66+Пр.2Школа!K66+'Пр.2-Д.сад'!K66</f>
        <v>709.1</v>
      </c>
      <c r="L66" s="162">
        <f>'Пр.2-ППЦ'!L66+'ПР.2 Доп.об'!L66+Пр.2Школа!L66+'Пр.2-Д.сад'!L66</f>
        <v>709.1</v>
      </c>
      <c r="M66" s="162">
        <f>'Пр.2-ППЦ'!M66+'ПР.2 Доп.об'!M66+Пр.2Школа!M66+'Пр.2-Д.сад'!M66</f>
        <v>0</v>
      </c>
      <c r="N66" s="162">
        <f>'Пр.2-ППЦ'!N66+'ПР.2 Доп.об'!N66+Пр.2Школа!N66+'Пр.2-Д.сад'!N66</f>
        <v>0</v>
      </c>
      <c r="O66" s="210">
        <f>K66/J66/12/1.302*1000</f>
        <v>45385.304659498208</v>
      </c>
      <c r="P66" s="165">
        <f>K66/1.302</f>
        <v>544.6236559139785</v>
      </c>
    </row>
    <row r="67" spans="1:16" ht="56.25" x14ac:dyDescent="0.3">
      <c r="A67" s="161" t="s">
        <v>75</v>
      </c>
      <c r="B67" s="162">
        <f>'Пр.2-ППЦ'!B67+'ПР.2 Доп.об'!B67+Пр.2Школа!B67+'Пр.2-Д.сад'!B67</f>
        <v>1</v>
      </c>
      <c r="C67" s="162">
        <f>'Пр.2-ППЦ'!C67+'ПР.2 Доп.об'!C67+Пр.2Школа!C67+'Пр.2-Д.сад'!C67</f>
        <v>1</v>
      </c>
      <c r="D67" s="162">
        <f>'Пр.2-ППЦ'!D67+'ПР.2 Доп.об'!D67+Пр.2Школа!D67+'Пр.2-Д.сад'!D67</f>
        <v>585.79999999999995</v>
      </c>
      <c r="E67" s="162">
        <f>'Пр.2-ППЦ'!E67+'ПР.2 Доп.об'!E67+Пр.2Школа!E67+'Пр.2-Д.сад'!E67</f>
        <v>585.79999999999995</v>
      </c>
      <c r="F67" s="162">
        <f>'Пр.2-ППЦ'!F67+'ПР.2 Доп.об'!F67+Пр.2Школа!F67+'Пр.2-Д.сад'!F67</f>
        <v>0</v>
      </c>
      <c r="G67" s="162">
        <f>'Пр.2-ППЦ'!G67+'ПР.2 Доп.об'!G67+Пр.2Школа!G67+'Пр.2-Д.сад'!G67</f>
        <v>0</v>
      </c>
      <c r="H67" s="210">
        <f t="shared" ref="H67:H70" si="36">D67/C67/12/1.302*1000</f>
        <v>37493.599590373778</v>
      </c>
      <c r="I67" s="162">
        <f>'Пр.2-ППЦ'!I67+'ПР.2 Доп.об'!I67+Пр.2Школа!I67+'Пр.2-Д.сад'!I67</f>
        <v>1</v>
      </c>
      <c r="J67" s="162">
        <f>'Пр.2-ППЦ'!J67+'ПР.2 Доп.об'!J67+Пр.2Школа!J67+'Пр.2-Д.сад'!J67</f>
        <v>1</v>
      </c>
      <c r="K67" s="162">
        <f>'Пр.2-ППЦ'!K67+'ПР.2 Доп.об'!K67+Пр.2Школа!K67+'Пр.2-Д.сад'!K67</f>
        <v>585.79999999999995</v>
      </c>
      <c r="L67" s="162">
        <f>'Пр.2-ППЦ'!L67+'ПР.2 Доп.об'!L67+Пр.2Школа!L67+'Пр.2-Д.сад'!L67</f>
        <v>585.79999999999995</v>
      </c>
      <c r="M67" s="162">
        <f>'Пр.2-ППЦ'!M67+'ПР.2 Доп.об'!M67+Пр.2Школа!M67+'Пр.2-Д.сад'!M67</f>
        <v>0</v>
      </c>
      <c r="N67" s="162">
        <f>'Пр.2-ППЦ'!N67+'ПР.2 Доп.об'!N67+Пр.2Школа!N67+'Пр.2-Д.сад'!N67</f>
        <v>0</v>
      </c>
      <c r="O67" s="210">
        <f t="shared" ref="O67:O70" si="37">K67/J67/12/1.302*1000</f>
        <v>37493.599590373778</v>
      </c>
      <c r="P67" s="165">
        <f>K67/1.302</f>
        <v>449.92319508448537</v>
      </c>
    </row>
    <row r="68" spans="1:16" ht="37.5" x14ac:dyDescent="0.3">
      <c r="A68" s="161" t="s">
        <v>76</v>
      </c>
      <c r="B68" s="162">
        <f>'Пр.2-ППЦ'!B68+'ПР.2 Доп.об'!B68+Пр.2Школа!B68+'Пр.2-Д.сад'!B68</f>
        <v>1.95</v>
      </c>
      <c r="C68" s="162">
        <f>'Пр.2-ППЦ'!C68+'ПР.2 Доп.об'!C68+Пр.2Школа!C68+'Пр.2-Д.сад'!C68</f>
        <v>2</v>
      </c>
      <c r="D68" s="162">
        <f>'Пр.2-ППЦ'!D68+'ПР.2 Доп.об'!D68+Пр.2Школа!D68+'Пр.2-Д.сад'!D68</f>
        <v>373.4</v>
      </c>
      <c r="E68" s="162">
        <f>'Пр.2-ППЦ'!E68+'ПР.2 Доп.об'!E68+Пр.2Школа!E68+'Пр.2-Д.сад'!E68</f>
        <v>373.4</v>
      </c>
      <c r="F68" s="162">
        <f>'Пр.2-ППЦ'!F68+'ПР.2 Доп.об'!F68+Пр.2Школа!F68+'Пр.2-Д.сад'!F68</f>
        <v>0</v>
      </c>
      <c r="G68" s="162">
        <f>'Пр.2-ППЦ'!G68+'ПР.2 Доп.об'!G68+Пр.2Школа!G68+'Пр.2-Д.сад'!G68</f>
        <v>0</v>
      </c>
      <c r="H68" s="210">
        <f t="shared" si="36"/>
        <v>11949.564772145417</v>
      </c>
      <c r="I68" s="162">
        <f>'Пр.2-ППЦ'!I68+'ПР.2 Доп.об'!I68+Пр.2Школа!I68+'Пр.2-Д.сад'!I68</f>
        <v>1.95</v>
      </c>
      <c r="J68" s="162">
        <f>'Пр.2-ППЦ'!J68+'ПР.2 Доп.об'!J68+Пр.2Школа!J68+'Пр.2-Д.сад'!J68</f>
        <v>2</v>
      </c>
      <c r="K68" s="162">
        <f>'Пр.2-ППЦ'!K68+'ПР.2 Доп.об'!K68+Пр.2Школа!K68+'Пр.2-Д.сад'!K68</f>
        <v>373.4</v>
      </c>
      <c r="L68" s="162">
        <f>'Пр.2-ППЦ'!L68+'ПР.2 Доп.об'!L68+Пр.2Школа!L68+'Пр.2-Д.сад'!L68</f>
        <v>373.4</v>
      </c>
      <c r="M68" s="162">
        <f>'Пр.2-ППЦ'!M68+'ПР.2 Доп.об'!M68+Пр.2Школа!M68+'Пр.2-Д.сад'!M68</f>
        <v>0</v>
      </c>
      <c r="N68" s="162">
        <f>'Пр.2-ППЦ'!N68+'ПР.2 Доп.об'!N68+Пр.2Школа!N68+'Пр.2-Д.сад'!N68</f>
        <v>0</v>
      </c>
      <c r="O68" s="210">
        <f t="shared" si="37"/>
        <v>11949.564772145417</v>
      </c>
      <c r="P68" s="165">
        <f>K68/1.302</f>
        <v>286.78955453149001</v>
      </c>
    </row>
    <row r="69" spans="1:16" ht="18.75" x14ac:dyDescent="0.3">
      <c r="A69" s="166" t="s">
        <v>77</v>
      </c>
      <c r="B69" s="162">
        <f>'Пр.2-ППЦ'!B69+'ПР.2 Доп.об'!B69+Пр.2Школа!B69+'Пр.2-Д.сад'!B69</f>
        <v>6.75</v>
      </c>
      <c r="C69" s="162">
        <f>'Пр.2-ППЦ'!C69+'ПР.2 Доп.об'!C69+Пр.2Школа!C69+'Пр.2-Д.сад'!C69</f>
        <v>7.2</v>
      </c>
      <c r="D69" s="162">
        <f>'Пр.2-ППЦ'!D69+'ПР.2 Доп.об'!D69+Пр.2Школа!D69+'Пр.2-Д.сад'!D69</f>
        <v>2600.1999999999998</v>
      </c>
      <c r="E69" s="162">
        <f>'Пр.2-ППЦ'!E69+'ПР.2 Доп.об'!E69+Пр.2Школа!E69+'Пр.2-Д.сад'!E69</f>
        <v>2600.1999999999998</v>
      </c>
      <c r="F69" s="162">
        <f>'Пр.2-ППЦ'!F69+'ПР.2 Доп.об'!F69+Пр.2Школа!F69+'Пр.2-Д.сад'!F69</f>
        <v>0</v>
      </c>
      <c r="G69" s="162">
        <f>'Пр.2-ППЦ'!G69+'ПР.2 Доп.об'!G69+Пр.2Школа!G69+'Пр.2-Д.сад'!G69</f>
        <v>0</v>
      </c>
      <c r="H69" s="210">
        <f t="shared" si="36"/>
        <v>23114.368208454227</v>
      </c>
      <c r="I69" s="162">
        <f>'Пр.2-ППЦ'!I69+'ПР.2 Доп.об'!I69+Пр.2Школа!I69+'Пр.2-Д.сад'!I69</f>
        <v>6.75</v>
      </c>
      <c r="J69" s="162">
        <f>'Пр.2-ППЦ'!J69+'ПР.2 Доп.об'!J69+Пр.2Школа!J69+'Пр.2-Д.сад'!J69</f>
        <v>7.2</v>
      </c>
      <c r="K69" s="162">
        <f>'Пр.2-ППЦ'!K69+'ПР.2 Доп.об'!K69+Пр.2Школа!K69+'Пр.2-Д.сад'!K69</f>
        <v>2600.1999999999998</v>
      </c>
      <c r="L69" s="162">
        <f>'Пр.2-ППЦ'!L69+'ПР.2 Доп.об'!L69+Пр.2Школа!L69+'Пр.2-Д.сад'!L69</f>
        <v>2600.1999999999998</v>
      </c>
      <c r="M69" s="162">
        <f>'Пр.2-ППЦ'!M69+'ПР.2 Доп.об'!M69+Пр.2Школа!M69+'Пр.2-Д.сад'!M69</f>
        <v>0</v>
      </c>
      <c r="N69" s="162">
        <f>'Пр.2-ППЦ'!N69+'ПР.2 Доп.об'!N69+Пр.2Школа!N69+'Пр.2-Д.сад'!N69</f>
        <v>0</v>
      </c>
      <c r="O69" s="210">
        <f t="shared" si="37"/>
        <v>23114.368208454227</v>
      </c>
      <c r="P69" s="165">
        <f>K69/1.302</f>
        <v>1997.0814132104454</v>
      </c>
    </row>
    <row r="70" spans="1:16" ht="18.75" x14ac:dyDescent="0.3">
      <c r="A70" s="168" t="s">
        <v>78</v>
      </c>
      <c r="B70" s="169">
        <f t="shared" ref="B70:G70" si="38">B66+B67+B68+B69</f>
        <v>10.7</v>
      </c>
      <c r="C70" s="168">
        <f t="shared" si="38"/>
        <v>11.2</v>
      </c>
      <c r="D70" s="168">
        <f t="shared" si="38"/>
        <v>4268.5</v>
      </c>
      <c r="E70" s="168">
        <f t="shared" si="38"/>
        <v>4268.5</v>
      </c>
      <c r="F70" s="168">
        <f t="shared" si="38"/>
        <v>0</v>
      </c>
      <c r="G70" s="168">
        <f t="shared" si="38"/>
        <v>0</v>
      </c>
      <c r="H70" s="210">
        <f t="shared" si="36"/>
        <v>24392.989722770828</v>
      </c>
      <c r="I70" s="169">
        <f t="shared" ref="I70:N70" si="39">I66+I67+I68+I69</f>
        <v>10.7</v>
      </c>
      <c r="J70" s="168">
        <f t="shared" si="39"/>
        <v>11.2</v>
      </c>
      <c r="K70" s="168">
        <f t="shared" si="39"/>
        <v>4268.5</v>
      </c>
      <c r="L70" s="168">
        <f t="shared" si="39"/>
        <v>4268.5</v>
      </c>
      <c r="M70" s="168">
        <f t="shared" si="39"/>
        <v>0</v>
      </c>
      <c r="N70" s="168">
        <f t="shared" si="39"/>
        <v>0</v>
      </c>
      <c r="O70" s="210">
        <f t="shared" si="37"/>
        <v>24392.989722770828</v>
      </c>
      <c r="P70" s="165">
        <f>K70/1.302</f>
        <v>3278.4178187403991</v>
      </c>
    </row>
    <row r="71" spans="1:16" ht="22.5" customHeight="1" x14ac:dyDescent="0.3">
      <c r="A71" s="385" t="s">
        <v>100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7"/>
      <c r="P71" s="170"/>
    </row>
    <row r="72" spans="1:16" ht="26.45" customHeight="1" x14ac:dyDescent="0.3">
      <c r="A72" s="161" t="s">
        <v>74</v>
      </c>
      <c r="B72" s="162">
        <f>'Пр.2-ППЦ'!B72+'ПР.2 Доп.об'!B72+Пр.2Школа!B72+'Пр.2-Д.сад'!B72</f>
        <v>1</v>
      </c>
      <c r="C72" s="162">
        <f>'Пр.2-ППЦ'!C72+'ПР.2 Доп.об'!C72+Пр.2Школа!C72+'Пр.2-Д.сад'!C72</f>
        <v>0.8</v>
      </c>
      <c r="D72" s="162">
        <f>'Пр.2-ППЦ'!D72+'ПР.2 Доп.об'!D72+Пр.2Школа!D72+'Пр.2-Д.сад'!D72</f>
        <v>830.7</v>
      </c>
      <c r="E72" s="162">
        <f>'Пр.2-ППЦ'!E72+'ПР.2 Доп.об'!E72+Пр.2Школа!E72+'Пр.2-Д.сад'!E72</f>
        <v>830.7</v>
      </c>
      <c r="F72" s="162">
        <f>'Пр.2-ППЦ'!F72+'ПР.2 Доп.об'!F72+Пр.2Школа!F72+'Пр.2-Д.сад'!F72</f>
        <v>0</v>
      </c>
      <c r="G72" s="162">
        <f>'Пр.2-ППЦ'!G72+'ПР.2 Доп.об'!G72+Пр.2Школа!G72+'Пр.2-Д.сад'!G72</f>
        <v>0</v>
      </c>
      <c r="H72" s="210">
        <f>D72/C72/12/1.302*1000</f>
        <v>66460.253456221195</v>
      </c>
      <c r="I72" s="162">
        <f>'Пр.2-ППЦ'!I72+'ПР.2 Доп.об'!I72+Пр.2Школа!I72+'Пр.2-Д.сад'!I72</f>
        <v>1</v>
      </c>
      <c r="J72" s="162">
        <f>'Пр.2-ППЦ'!J72+'ПР.2 Доп.об'!J72+Пр.2Школа!J72+'Пр.2-Д.сад'!J72</f>
        <v>0.8</v>
      </c>
      <c r="K72" s="162">
        <f>'Пр.2-ППЦ'!K72+'ПР.2 Доп.об'!K72+Пр.2Школа!K72+'Пр.2-Д.сад'!K72</f>
        <v>830.7</v>
      </c>
      <c r="L72" s="162">
        <f>'Пр.2-ППЦ'!L72+'ПР.2 Доп.об'!L72+Пр.2Школа!L72+'Пр.2-Д.сад'!L72</f>
        <v>830.7</v>
      </c>
      <c r="M72" s="162">
        <f>'Пр.2-ППЦ'!M72+'ПР.2 Доп.об'!M72+Пр.2Школа!M72+'Пр.2-Д.сад'!M72</f>
        <v>0</v>
      </c>
      <c r="N72" s="162">
        <f>'Пр.2-ППЦ'!N72+'ПР.2 Доп.об'!N72+Пр.2Школа!N72+'Пр.2-Д.сад'!N72</f>
        <v>0</v>
      </c>
      <c r="O72" s="210">
        <f>K72/J72/12/1.302*1000</f>
        <v>66460.253456221195</v>
      </c>
      <c r="P72" s="165">
        <f>K72/1.302</f>
        <v>638.0184331797235</v>
      </c>
    </row>
    <row r="73" spans="1:16" ht="56.25" x14ac:dyDescent="0.3">
      <c r="A73" s="161" t="s">
        <v>75</v>
      </c>
      <c r="B73" s="162">
        <f>'Пр.2-ППЦ'!B73+'ПР.2 Доп.об'!B73+Пр.2Школа!B73+'Пр.2-Д.сад'!B73</f>
        <v>1</v>
      </c>
      <c r="C73" s="162">
        <f>'Пр.2-ППЦ'!C73+'ПР.2 Доп.об'!C73+Пр.2Школа!C73+'Пр.2-Д.сад'!C73</f>
        <v>1</v>
      </c>
      <c r="D73" s="162">
        <f>'Пр.2-ППЦ'!D73+'ПР.2 Доп.об'!D73+Пр.2Школа!D73+'Пр.2-Д.сад'!D73</f>
        <v>643.70000000000005</v>
      </c>
      <c r="E73" s="162">
        <f>'Пр.2-ППЦ'!E73+'ПР.2 Доп.об'!E73+Пр.2Школа!E73+'Пр.2-Д.сад'!E73</f>
        <v>643.70000000000005</v>
      </c>
      <c r="F73" s="162">
        <f>'Пр.2-ППЦ'!F73+'ПР.2 Доп.об'!F73+Пр.2Школа!F73+'Пр.2-Д.сад'!F73</f>
        <v>0</v>
      </c>
      <c r="G73" s="162">
        <f>'Пр.2-ППЦ'!G73+'ПР.2 Доп.об'!G73+Пр.2Школа!G73+'Пр.2-Д.сад'!G73</f>
        <v>0</v>
      </c>
      <c r="H73" s="210">
        <f t="shared" ref="H73:H76" si="40">D73/C73/12/1.302*1000</f>
        <v>41199.436763952894</v>
      </c>
      <c r="I73" s="162">
        <f>'Пр.2-ППЦ'!I73+'ПР.2 Доп.об'!I73+Пр.2Школа!I73+'Пр.2-Д.сад'!I73</f>
        <v>1</v>
      </c>
      <c r="J73" s="162">
        <f>'Пр.2-ППЦ'!J73+'ПР.2 Доп.об'!J73+Пр.2Школа!J73+'Пр.2-Д.сад'!J73</f>
        <v>1</v>
      </c>
      <c r="K73" s="162">
        <f>'Пр.2-ППЦ'!K73+'ПР.2 Доп.об'!K73+Пр.2Школа!K73+'Пр.2-Д.сад'!K73</f>
        <v>643.70000000000005</v>
      </c>
      <c r="L73" s="162">
        <f>'Пр.2-ППЦ'!L73+'ПР.2 Доп.об'!L73+Пр.2Школа!L73+'Пр.2-Д.сад'!L73</f>
        <v>643.70000000000005</v>
      </c>
      <c r="M73" s="162">
        <f>'Пр.2-ППЦ'!M73+'ПР.2 Доп.об'!M73+Пр.2Школа!M73+'Пр.2-Д.сад'!M73</f>
        <v>0</v>
      </c>
      <c r="N73" s="162">
        <f>'Пр.2-ППЦ'!N73+'ПР.2 Доп.об'!N73+Пр.2Школа!N73+'Пр.2-Д.сад'!N73</f>
        <v>0</v>
      </c>
      <c r="O73" s="210">
        <f t="shared" ref="O73:O76" si="41">K73/J73/12/1.302*1000</f>
        <v>41199.436763952894</v>
      </c>
      <c r="P73" s="165">
        <f>K73/1.302</f>
        <v>494.39324116743472</v>
      </c>
    </row>
    <row r="74" spans="1:16" ht="37.5" x14ac:dyDescent="0.3">
      <c r="A74" s="161" t="s">
        <v>76</v>
      </c>
      <c r="B74" s="162">
        <f>'Пр.2-ППЦ'!B74+'ПР.2 Доп.об'!B74+Пр.2Школа!B74+'Пр.2-Д.сад'!B74</f>
        <v>2</v>
      </c>
      <c r="C74" s="162">
        <f>'Пр.2-ППЦ'!C74+'ПР.2 Доп.об'!C74+Пр.2Школа!C74+'Пр.2-Д.сад'!C74</f>
        <v>1.5</v>
      </c>
      <c r="D74" s="162">
        <f>'Пр.2-ППЦ'!D74+'ПР.2 Доп.об'!D74+Пр.2Школа!D74+'Пр.2-Д.сад'!D74</f>
        <v>477.4</v>
      </c>
      <c r="E74" s="162">
        <f>'Пр.2-ППЦ'!E74+'ПР.2 Доп.об'!E74+Пр.2Школа!E74+'Пр.2-Д.сад'!E74</f>
        <v>477.4</v>
      </c>
      <c r="F74" s="162">
        <f>'Пр.2-ППЦ'!F74+'ПР.2 Доп.об'!F74+Пр.2Школа!F74+'Пр.2-Д.сад'!F74</f>
        <v>0</v>
      </c>
      <c r="G74" s="162">
        <f>'Пр.2-ППЦ'!G74+'ПР.2 Доп.об'!G74+Пр.2Школа!G74+'Пр.2-Д.сад'!G74</f>
        <v>0</v>
      </c>
      <c r="H74" s="210">
        <f t="shared" si="40"/>
        <v>20370.370370370369</v>
      </c>
      <c r="I74" s="162">
        <f>'Пр.2-ППЦ'!I74+'ПР.2 Доп.об'!I74+Пр.2Школа!I74+'Пр.2-Д.сад'!I74</f>
        <v>2</v>
      </c>
      <c r="J74" s="162">
        <f>'Пр.2-ППЦ'!J74+'ПР.2 Доп.об'!J74+Пр.2Школа!J74+'Пр.2-Д.сад'!J74</f>
        <v>1.5</v>
      </c>
      <c r="K74" s="162">
        <f>'Пр.2-ППЦ'!K74+'ПР.2 Доп.об'!K74+Пр.2Школа!K74+'Пр.2-Д.сад'!K74</f>
        <v>477.4</v>
      </c>
      <c r="L74" s="162">
        <f>'Пр.2-ППЦ'!L74+'ПР.2 Доп.об'!L74+Пр.2Школа!L74+'Пр.2-Д.сад'!L74</f>
        <v>477.4</v>
      </c>
      <c r="M74" s="162">
        <f>'Пр.2-ППЦ'!M74+'ПР.2 Доп.об'!M74+Пр.2Школа!M74+'Пр.2-Д.сад'!M74</f>
        <v>0</v>
      </c>
      <c r="N74" s="162">
        <f>'Пр.2-ППЦ'!N74+'ПР.2 Доп.об'!N74+Пр.2Школа!N74+'Пр.2-Д.сад'!N74</f>
        <v>0</v>
      </c>
      <c r="O74" s="210">
        <f t="shared" si="41"/>
        <v>20370.370370370369</v>
      </c>
      <c r="P74" s="165">
        <f>K74/1.302</f>
        <v>366.66666666666663</v>
      </c>
    </row>
    <row r="75" spans="1:16" ht="18.75" x14ac:dyDescent="0.3">
      <c r="A75" s="166" t="s">
        <v>77</v>
      </c>
      <c r="B75" s="162">
        <f>'Пр.2-ППЦ'!B75+'ПР.2 Доп.об'!B75+Пр.2Школа!B75+'Пр.2-Д.сад'!B75</f>
        <v>6.5</v>
      </c>
      <c r="C75" s="162">
        <f>'Пр.2-ППЦ'!C75+'ПР.2 Доп.об'!C75+Пр.2Школа!C75+'Пр.2-Д.сад'!C75</f>
        <v>6.1</v>
      </c>
      <c r="D75" s="162">
        <f>'Пр.2-ППЦ'!D75+'ПР.2 Доп.об'!D75+Пр.2Школа!D75+'Пр.2-Д.сад'!D75</f>
        <v>1747.2</v>
      </c>
      <c r="E75" s="162">
        <f>'Пр.2-ППЦ'!E75+'ПР.2 Доп.об'!E75+Пр.2Школа!E75+'Пр.2-Д.сад'!E75</f>
        <v>1747.2</v>
      </c>
      <c r="F75" s="162">
        <f>'Пр.2-ППЦ'!F75+'ПР.2 Доп.об'!F75+Пр.2Школа!F75+'Пр.2-Д.сад'!F75</f>
        <v>0</v>
      </c>
      <c r="G75" s="162">
        <f>'Пр.2-ППЦ'!G75+'ПР.2 Доп.об'!G75+Пр.2Школа!G75+'Пр.2-Д.сад'!G75</f>
        <v>0</v>
      </c>
      <c r="H75" s="210">
        <f t="shared" si="40"/>
        <v>18332.451965450378</v>
      </c>
      <c r="I75" s="162">
        <f>'Пр.2-ППЦ'!I75+'ПР.2 Доп.об'!I75+Пр.2Школа!I75+'Пр.2-Д.сад'!I75</f>
        <v>6.5</v>
      </c>
      <c r="J75" s="162">
        <f>'Пр.2-ППЦ'!J75+'ПР.2 Доп.об'!J75+Пр.2Школа!J75+'Пр.2-Д.сад'!J75</f>
        <v>6.1</v>
      </c>
      <c r="K75" s="162">
        <f>'Пр.2-ППЦ'!K75+'ПР.2 Доп.об'!K75+Пр.2Школа!K75+'Пр.2-Д.сад'!K75</f>
        <v>1747.2</v>
      </c>
      <c r="L75" s="162">
        <f>'Пр.2-ППЦ'!L75+'ПР.2 Доп.об'!L75+Пр.2Школа!L75+'Пр.2-Д.сад'!L75</f>
        <v>1747.2</v>
      </c>
      <c r="M75" s="162">
        <f>'Пр.2-ППЦ'!M75+'ПР.2 Доп.об'!M75+Пр.2Школа!M75+'Пр.2-Д.сад'!M75</f>
        <v>0</v>
      </c>
      <c r="N75" s="162">
        <f>'Пр.2-ППЦ'!N75+'ПР.2 Доп.об'!N75+Пр.2Школа!N75+'Пр.2-Д.сад'!N75</f>
        <v>0</v>
      </c>
      <c r="O75" s="210">
        <f t="shared" si="41"/>
        <v>18332.451965450378</v>
      </c>
      <c r="P75" s="165">
        <f>K75/1.302</f>
        <v>1341.9354838709678</v>
      </c>
    </row>
    <row r="76" spans="1:16" ht="18.75" x14ac:dyDescent="0.3">
      <c r="A76" s="168" t="s">
        <v>78</v>
      </c>
      <c r="B76" s="169">
        <f t="shared" ref="B76:G76" si="42">B72+B73+B74+B75</f>
        <v>10.5</v>
      </c>
      <c r="C76" s="168">
        <f t="shared" si="42"/>
        <v>9.3999999999999986</v>
      </c>
      <c r="D76" s="168">
        <f t="shared" si="42"/>
        <v>3699</v>
      </c>
      <c r="E76" s="168">
        <f t="shared" si="42"/>
        <v>3699</v>
      </c>
      <c r="F76" s="168">
        <f t="shared" si="42"/>
        <v>0</v>
      </c>
      <c r="G76" s="168">
        <f t="shared" si="42"/>
        <v>0</v>
      </c>
      <c r="H76" s="210">
        <f t="shared" si="40"/>
        <v>25186.29277380136</v>
      </c>
      <c r="I76" s="169">
        <f t="shared" ref="I76:N76" si="43">I72+I73+I74+I75</f>
        <v>10.5</v>
      </c>
      <c r="J76" s="168">
        <f t="shared" si="43"/>
        <v>9.3999999999999986</v>
      </c>
      <c r="K76" s="168">
        <f t="shared" si="43"/>
        <v>3699</v>
      </c>
      <c r="L76" s="168">
        <f t="shared" si="43"/>
        <v>3699</v>
      </c>
      <c r="M76" s="168">
        <f t="shared" si="43"/>
        <v>0</v>
      </c>
      <c r="N76" s="168">
        <f t="shared" si="43"/>
        <v>0</v>
      </c>
      <c r="O76" s="210">
        <f t="shared" si="41"/>
        <v>25186.29277380136</v>
      </c>
      <c r="P76" s="165">
        <f>K76/1.302</f>
        <v>2841.0138248847925</v>
      </c>
    </row>
    <row r="77" spans="1:16" ht="22.5" customHeight="1" x14ac:dyDescent="0.3">
      <c r="A77" s="385" t="s">
        <v>101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7"/>
      <c r="P77" s="170"/>
    </row>
    <row r="78" spans="1:16" ht="26.45" customHeight="1" x14ac:dyDescent="0.3">
      <c r="A78" s="161" t="s">
        <v>74</v>
      </c>
      <c r="B78" s="162">
        <f>'Пр.2-ППЦ'!B78+'ПР.2 Доп.об'!B78+Пр.2Школа!B78+'Пр.2-Д.сад'!B78</f>
        <v>1</v>
      </c>
      <c r="C78" s="162">
        <f>'Пр.2-ППЦ'!C78+'ПР.2 Доп.об'!C78+Пр.2Школа!C78+'Пр.2-Д.сад'!C78</f>
        <v>1</v>
      </c>
      <c r="D78" s="162">
        <f>'Пр.2-ППЦ'!D78+'ПР.2 Доп.об'!D78+Пр.2Школа!D78+'Пр.2-Д.сад'!D78</f>
        <v>970.4</v>
      </c>
      <c r="E78" s="162">
        <f>'Пр.2-ППЦ'!E78+'ПР.2 Доп.об'!E78+Пр.2Школа!E78+'Пр.2-Д.сад'!E78</f>
        <v>970.4</v>
      </c>
      <c r="F78" s="162">
        <f>'Пр.2-ППЦ'!F78+'ПР.2 Доп.об'!F78+Пр.2Школа!F78+'Пр.2-Д.сад'!F78</f>
        <v>0</v>
      </c>
      <c r="G78" s="162">
        <f>'Пр.2-ППЦ'!G78+'ПР.2 Доп.об'!G78+Пр.2Школа!G78+'Пр.2-Д.сад'!G78</f>
        <v>0</v>
      </c>
      <c r="H78" s="210">
        <f>D78/C78/12/1.302*1000</f>
        <v>62109.575012800808</v>
      </c>
      <c r="I78" s="162">
        <f>'Пр.2-ППЦ'!I78+'ПР.2 Доп.об'!I78+Пр.2Школа!I78+'Пр.2-Д.сад'!I78</f>
        <v>1</v>
      </c>
      <c r="J78" s="162">
        <f>'Пр.2-ППЦ'!J78+'ПР.2 Доп.об'!J78+Пр.2Школа!J78+'Пр.2-Д.сад'!J78</f>
        <v>1</v>
      </c>
      <c r="K78" s="162">
        <f>'Пр.2-ППЦ'!K78+'ПР.2 Доп.об'!K78+Пр.2Школа!K78+'Пр.2-Д.сад'!K78</f>
        <v>970.4</v>
      </c>
      <c r="L78" s="162">
        <f>'Пр.2-ППЦ'!L78+'ПР.2 Доп.об'!L78+Пр.2Школа!L78+'Пр.2-Д.сад'!L78</f>
        <v>970.4</v>
      </c>
      <c r="M78" s="162">
        <f>'Пр.2-ППЦ'!M78+'ПР.2 Доп.об'!M78+Пр.2Школа!M78+'Пр.2-Д.сад'!M78</f>
        <v>0</v>
      </c>
      <c r="N78" s="162">
        <f>'Пр.2-ППЦ'!N78+'ПР.2 Доп.об'!N78+Пр.2Школа!N78+'Пр.2-Д.сад'!N78</f>
        <v>0</v>
      </c>
      <c r="O78" s="210">
        <f>K78/J78/12/1.302*1000</f>
        <v>62109.575012800808</v>
      </c>
      <c r="P78" s="165">
        <f>K78/1.302</f>
        <v>745.31490015360976</v>
      </c>
    </row>
    <row r="79" spans="1:16" ht="56.25" x14ac:dyDescent="0.3">
      <c r="A79" s="161" t="s">
        <v>75</v>
      </c>
      <c r="B79" s="162">
        <f>'Пр.2-ППЦ'!B79+'ПР.2 Доп.об'!B79+Пр.2Школа!B79+'Пр.2-Д.сад'!B79</f>
        <v>1</v>
      </c>
      <c r="C79" s="162">
        <f>'Пр.2-ППЦ'!C79+'ПР.2 Доп.об'!C79+Пр.2Школа!C79+'Пр.2-Д.сад'!C79</f>
        <v>1</v>
      </c>
      <c r="D79" s="162">
        <f>'Пр.2-ППЦ'!D79+'ПР.2 Доп.об'!D79+Пр.2Школа!D79+'Пр.2-Д.сад'!D79</f>
        <v>706.9</v>
      </c>
      <c r="E79" s="162">
        <f>'Пр.2-ППЦ'!E79+'ПР.2 Доп.об'!E79+Пр.2Школа!E79+'Пр.2-Д.сад'!E79</f>
        <v>706.9</v>
      </c>
      <c r="F79" s="162">
        <f>'Пр.2-ППЦ'!F79+'ПР.2 Доп.об'!F79+Пр.2Школа!F79+'Пр.2-Д.сад'!F79</f>
        <v>0</v>
      </c>
      <c r="G79" s="162">
        <f>'Пр.2-ППЦ'!G79+'ПР.2 Доп.об'!G79+Пр.2Школа!G79+'Пр.2-Д.сад'!G79</f>
        <v>0</v>
      </c>
      <c r="H79" s="210">
        <f t="shared" ref="H79:H82" si="44">D79/C79/12/1.302*1000</f>
        <v>45244.495647721451</v>
      </c>
      <c r="I79" s="162">
        <f>'Пр.2-ППЦ'!I79+'ПР.2 Доп.об'!I79+Пр.2Школа!I79+'Пр.2-Д.сад'!I79</f>
        <v>1</v>
      </c>
      <c r="J79" s="162">
        <f>'Пр.2-ППЦ'!J79+'ПР.2 Доп.об'!J79+Пр.2Школа!J79+'Пр.2-Д.сад'!J79</f>
        <v>1</v>
      </c>
      <c r="K79" s="162">
        <f>'Пр.2-ППЦ'!K79+'ПР.2 Доп.об'!K79+Пр.2Школа!K79+'Пр.2-Д.сад'!K79</f>
        <v>706.9</v>
      </c>
      <c r="L79" s="162">
        <f>'Пр.2-ППЦ'!L79+'ПР.2 Доп.об'!L79+Пр.2Школа!L79+'Пр.2-Д.сад'!L79</f>
        <v>706.9</v>
      </c>
      <c r="M79" s="162">
        <f>'Пр.2-ППЦ'!M79+'ПР.2 Доп.об'!M79+Пр.2Школа!M79+'Пр.2-Д.сад'!M79</f>
        <v>0</v>
      </c>
      <c r="N79" s="162">
        <f>'Пр.2-ППЦ'!N79+'ПР.2 Доп.об'!N79+Пр.2Школа!N79+'Пр.2-Д.сад'!N79</f>
        <v>0</v>
      </c>
      <c r="O79" s="210">
        <f t="shared" ref="O79:O82" si="45">K79/J79/12/1.302*1000</f>
        <v>45244.495647721451</v>
      </c>
      <c r="P79" s="165">
        <f>K79/1.302</f>
        <v>542.93394777265746</v>
      </c>
    </row>
    <row r="80" spans="1:16" ht="37.5" x14ac:dyDescent="0.3">
      <c r="A80" s="161" t="s">
        <v>76</v>
      </c>
      <c r="B80" s="162">
        <f>'Пр.2-ППЦ'!B80+'ПР.2 Доп.об'!B80+Пр.2Школа!B80+'Пр.2-Д.сад'!B80</f>
        <v>2.5</v>
      </c>
      <c r="C80" s="162">
        <f>'Пр.2-ППЦ'!C80+'ПР.2 Доп.об'!C80+Пр.2Школа!C80+'Пр.2-Д.сад'!C80</f>
        <v>2.5</v>
      </c>
      <c r="D80" s="162">
        <f>'Пр.2-ППЦ'!D80+'ПР.2 Доп.об'!D80+Пр.2Школа!D80+'Пр.2-Д.сад'!D80</f>
        <v>464.7</v>
      </c>
      <c r="E80" s="162">
        <f>'Пр.2-ППЦ'!E80+'ПР.2 Доп.об'!E80+Пр.2Школа!E80+'Пр.2-Д.сад'!E80</f>
        <v>464.7</v>
      </c>
      <c r="F80" s="162">
        <f>'Пр.2-ППЦ'!F80+'ПР.2 Доп.об'!F80+Пр.2Школа!F80+'Пр.2-Д.сад'!F80</f>
        <v>0</v>
      </c>
      <c r="G80" s="162">
        <f>'Пр.2-ППЦ'!G80+'ПР.2 Доп.об'!G80+Пр.2Школа!G80+'Пр.2-Д.сад'!G80</f>
        <v>0</v>
      </c>
      <c r="H80" s="210">
        <f t="shared" si="44"/>
        <v>11897.081413210446</v>
      </c>
      <c r="I80" s="162">
        <f>'Пр.2-ППЦ'!I80+'ПР.2 Доп.об'!I80+Пр.2Школа!I80+'Пр.2-Д.сад'!I80</f>
        <v>2.5</v>
      </c>
      <c r="J80" s="162">
        <f>'Пр.2-ППЦ'!J80+'ПР.2 Доп.об'!J80+Пр.2Школа!J80+'Пр.2-Д.сад'!J80</f>
        <v>2.5</v>
      </c>
      <c r="K80" s="162">
        <f>'Пр.2-ППЦ'!K80+'ПР.2 Доп.об'!K80+Пр.2Школа!K80+'Пр.2-Д.сад'!K80</f>
        <v>464.7</v>
      </c>
      <c r="L80" s="162">
        <f>'Пр.2-ППЦ'!L80+'ПР.2 Доп.об'!L80+Пр.2Школа!L80+'Пр.2-Д.сад'!L80</f>
        <v>464.7</v>
      </c>
      <c r="M80" s="162">
        <f>'Пр.2-ППЦ'!M80+'ПР.2 Доп.об'!M80+Пр.2Школа!M80+'Пр.2-Д.сад'!M80</f>
        <v>0</v>
      </c>
      <c r="N80" s="162">
        <f>'Пр.2-ППЦ'!N80+'ПР.2 Доп.об'!N80+Пр.2Школа!N80+'Пр.2-Д.сад'!N80</f>
        <v>0</v>
      </c>
      <c r="O80" s="210">
        <f t="shared" si="45"/>
        <v>11897.081413210446</v>
      </c>
      <c r="P80" s="165">
        <f>K80/1.302</f>
        <v>356.91244239631334</v>
      </c>
    </row>
    <row r="81" spans="1:16" ht="18.75" x14ac:dyDescent="0.3">
      <c r="A81" s="166" t="s">
        <v>77</v>
      </c>
      <c r="B81" s="162">
        <f>'Пр.2-ППЦ'!B81+'ПР.2 Доп.об'!B81+Пр.2Школа!B81+'Пр.2-Д.сад'!B81</f>
        <v>8.25</v>
      </c>
      <c r="C81" s="162">
        <f>'Пр.2-ППЦ'!C81+'ПР.2 Доп.об'!C81+Пр.2Школа!C81+'Пр.2-Д.сад'!C81</f>
        <v>7.9</v>
      </c>
      <c r="D81" s="162">
        <f>'Пр.2-ППЦ'!D81+'ПР.2 Доп.об'!D81+Пр.2Школа!D81+'Пр.2-Д.сад'!D81</f>
        <v>2834.8999999999996</v>
      </c>
      <c r="E81" s="162">
        <f>'Пр.2-ППЦ'!E81+'ПР.2 Доп.об'!E81+Пр.2Школа!E81+'Пр.2-Д.сад'!E81</f>
        <v>2834.8999999999996</v>
      </c>
      <c r="F81" s="162">
        <f>'Пр.2-ППЦ'!F81+'ПР.2 Доп.об'!F81+Пр.2Школа!F81+'Пр.2-Д.сад'!F81</f>
        <v>0</v>
      </c>
      <c r="G81" s="162">
        <f>'Пр.2-ППЦ'!G81+'ПР.2 Доп.об'!G81+Пр.2Школа!G81+'Пр.2-Д.сад'!G81</f>
        <v>0</v>
      </c>
      <c r="H81" s="210">
        <f t="shared" si="44"/>
        <v>22967.748416911338</v>
      </c>
      <c r="I81" s="162">
        <f>'Пр.2-ППЦ'!I81+'ПР.2 Доп.об'!I81+Пр.2Школа!I81+'Пр.2-Д.сад'!I81</f>
        <v>8.25</v>
      </c>
      <c r="J81" s="162">
        <f>'Пр.2-ППЦ'!J81+'ПР.2 Доп.об'!J81+Пр.2Школа!J81+'Пр.2-Д.сад'!J81</f>
        <v>7.9</v>
      </c>
      <c r="K81" s="162">
        <f>'Пр.2-ППЦ'!K81+'ПР.2 Доп.об'!K81+Пр.2Школа!K81+'Пр.2-Д.сад'!K81</f>
        <v>2834.8999999999996</v>
      </c>
      <c r="L81" s="162">
        <f>'Пр.2-ППЦ'!L81+'ПР.2 Доп.об'!L81+Пр.2Школа!L81+'Пр.2-Д.сад'!L81</f>
        <v>2834.8999999999996</v>
      </c>
      <c r="M81" s="162">
        <f>'Пр.2-ППЦ'!M81+'ПР.2 Доп.об'!M81+Пр.2Школа!M81+'Пр.2-Д.сад'!M81</f>
        <v>0</v>
      </c>
      <c r="N81" s="162">
        <f>'Пр.2-ППЦ'!N81+'ПР.2 Доп.об'!N81+Пр.2Школа!N81+'Пр.2-Д.сад'!N81</f>
        <v>0</v>
      </c>
      <c r="O81" s="210">
        <f t="shared" si="45"/>
        <v>22967.748416911338</v>
      </c>
      <c r="P81" s="165">
        <f>K81/1.302</f>
        <v>2177.3425499231948</v>
      </c>
    </row>
    <row r="82" spans="1:16" ht="18.75" x14ac:dyDescent="0.3">
      <c r="A82" s="168" t="s">
        <v>78</v>
      </c>
      <c r="B82" s="169">
        <f t="shared" ref="B82:G82" si="46">B78+B79+B80+B81</f>
        <v>12.75</v>
      </c>
      <c r="C82" s="168">
        <f t="shared" si="46"/>
        <v>12.4</v>
      </c>
      <c r="D82" s="168">
        <f t="shared" si="46"/>
        <v>4976.8999999999996</v>
      </c>
      <c r="E82" s="168">
        <f t="shared" si="46"/>
        <v>4976.8999999999996</v>
      </c>
      <c r="F82" s="168">
        <f t="shared" si="46"/>
        <v>0</v>
      </c>
      <c r="G82" s="168">
        <f t="shared" si="46"/>
        <v>0</v>
      </c>
      <c r="H82" s="210">
        <f t="shared" si="44"/>
        <v>25688.869894124837</v>
      </c>
      <c r="I82" s="169">
        <f t="shared" ref="I82:N82" si="47">I78+I79+I80+I81</f>
        <v>12.75</v>
      </c>
      <c r="J82" s="168">
        <f t="shared" si="47"/>
        <v>12.4</v>
      </c>
      <c r="K82" s="168">
        <f t="shared" si="47"/>
        <v>4976.8999999999996</v>
      </c>
      <c r="L82" s="168">
        <f t="shared" si="47"/>
        <v>4976.8999999999996</v>
      </c>
      <c r="M82" s="168">
        <f t="shared" si="47"/>
        <v>0</v>
      </c>
      <c r="N82" s="168">
        <f t="shared" si="47"/>
        <v>0</v>
      </c>
      <c r="O82" s="210">
        <f t="shared" si="45"/>
        <v>25688.869894124837</v>
      </c>
      <c r="P82" s="165">
        <f>K82/1.302</f>
        <v>3822.5038402457753</v>
      </c>
    </row>
    <row r="83" spans="1:16" ht="22.5" customHeight="1" x14ac:dyDescent="0.3">
      <c r="A83" s="385" t="s">
        <v>121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7"/>
      <c r="P83" s="170"/>
    </row>
    <row r="84" spans="1:16" ht="26.45" customHeight="1" x14ac:dyDescent="0.3">
      <c r="A84" s="161" t="s">
        <v>74</v>
      </c>
      <c r="B84" s="162">
        <f>'Пр.2-ППЦ'!B84+'ПР.2 Доп.об'!B84+Пр.2Школа!B84+'Пр.2-Д.сад'!B84</f>
        <v>0</v>
      </c>
      <c r="C84" s="162">
        <f>'Пр.2-ППЦ'!C84+'ПР.2 Доп.об'!C84+Пр.2Школа!C84+'Пр.2-Д.сад'!C84</f>
        <v>0.6</v>
      </c>
      <c r="D84" s="162">
        <f>'Пр.2-ППЦ'!D84+'ПР.2 Доп.об'!D84+Пр.2Школа!D84+'Пр.2-Д.сад'!D84</f>
        <v>287.7</v>
      </c>
      <c r="E84" s="162">
        <f>'Пр.2-ППЦ'!E84+'ПР.2 Доп.об'!E84+Пр.2Школа!E84+'Пр.2-Д.сад'!E84</f>
        <v>287.7</v>
      </c>
      <c r="F84" s="162">
        <f>'Пр.2-ППЦ'!F84+'ПР.2 Доп.об'!F84+Пр.2Школа!F84+'Пр.2-Д.сад'!F84</f>
        <v>0</v>
      </c>
      <c r="G84" s="162">
        <f>'Пр.2-ППЦ'!G84+'ПР.2 Доп.об'!G84+Пр.2Школа!G84+'Пр.2-Д.сад'!G84</f>
        <v>0</v>
      </c>
      <c r="H84" s="210">
        <f>D84/C84/12/1.302*1000</f>
        <v>30689.964157706094</v>
      </c>
      <c r="I84" s="162">
        <f>'Пр.2-ППЦ'!I84+'ПР.2 Доп.об'!I84+Пр.2Школа!I84+'Пр.2-Д.сад'!I84</f>
        <v>0</v>
      </c>
      <c r="J84" s="162">
        <f>'Пр.2-ППЦ'!J84+'ПР.2 Доп.об'!J84+Пр.2Школа!J84+'Пр.2-Д.сад'!J84</f>
        <v>0.6</v>
      </c>
      <c r="K84" s="162">
        <f>'Пр.2-ППЦ'!K84+'ПР.2 Доп.об'!K84+Пр.2Школа!K84+'Пр.2-Д.сад'!K84</f>
        <v>287.7</v>
      </c>
      <c r="L84" s="162">
        <f>'Пр.2-ППЦ'!L84+'ПР.2 Доп.об'!L84+Пр.2Школа!L84+'Пр.2-Д.сад'!L84</f>
        <v>287.7</v>
      </c>
      <c r="M84" s="162">
        <f>'Пр.2-ППЦ'!M84+'ПР.2 Доп.об'!M84+Пр.2Школа!M84+'Пр.2-Д.сад'!M84</f>
        <v>0</v>
      </c>
      <c r="N84" s="162">
        <f>'Пр.2-ППЦ'!N84+'ПР.2 Доп.об'!N84+Пр.2Школа!N84+'Пр.2-Д.сад'!N84</f>
        <v>0</v>
      </c>
      <c r="O84" s="210">
        <f>K84/J84/12/1.302*1000</f>
        <v>30689.964157706094</v>
      </c>
      <c r="P84" s="165">
        <f>K84/1.302</f>
        <v>220.96774193548384</v>
      </c>
    </row>
    <row r="85" spans="1:16" ht="56.25" x14ac:dyDescent="0.3">
      <c r="A85" s="161" t="s">
        <v>75</v>
      </c>
      <c r="B85" s="162">
        <f>'Пр.2-ППЦ'!B85+'ПР.2 Доп.об'!B85+Пр.2Школа!B85+'Пр.2-Д.сад'!B85</f>
        <v>0</v>
      </c>
      <c r="C85" s="162">
        <f>'Пр.2-ППЦ'!C85+'ПР.2 Доп.об'!C85+Пр.2Школа!C85+'Пр.2-Д.сад'!C85</f>
        <v>0.6</v>
      </c>
      <c r="D85" s="162">
        <f>'Пр.2-ППЦ'!D85+'ПР.2 Доп.об'!D85+Пр.2Школа!D85+'Пр.2-Д.сад'!D85</f>
        <v>203.2</v>
      </c>
      <c r="E85" s="162">
        <f>'Пр.2-ППЦ'!E85+'ПР.2 Доп.об'!E85+Пр.2Школа!E85+'Пр.2-Д.сад'!E85</f>
        <v>203.2</v>
      </c>
      <c r="F85" s="162">
        <f>'Пр.2-ППЦ'!F85+'ПР.2 Доп.об'!F85+Пр.2Школа!F85+'Пр.2-Д.сад'!F85</f>
        <v>0</v>
      </c>
      <c r="G85" s="162">
        <f>'Пр.2-ППЦ'!G85+'ПР.2 Доп.об'!G85+Пр.2Школа!G85+'Пр.2-Д.сад'!G85</f>
        <v>0</v>
      </c>
      <c r="H85" s="210">
        <f t="shared" ref="H85:H88" si="48">D85/C85/12/1.302*1000</f>
        <v>21676.053934118452</v>
      </c>
      <c r="I85" s="162">
        <f>'Пр.2-ППЦ'!I85+'ПР.2 Доп.об'!I85+Пр.2Школа!I85+'Пр.2-Д.сад'!I85</f>
        <v>0</v>
      </c>
      <c r="J85" s="162">
        <f>'Пр.2-ППЦ'!J85+'ПР.2 Доп.об'!J85+Пр.2Школа!J85+'Пр.2-Д.сад'!J85</f>
        <v>0.6</v>
      </c>
      <c r="K85" s="162">
        <f>'Пр.2-ППЦ'!K85+'ПР.2 Доп.об'!K85+Пр.2Школа!K85+'Пр.2-Д.сад'!K85</f>
        <v>203.2</v>
      </c>
      <c r="L85" s="162">
        <f>'Пр.2-ППЦ'!L85+'ПР.2 Доп.об'!L85+Пр.2Школа!L85+'Пр.2-Д.сад'!L85</f>
        <v>203.2</v>
      </c>
      <c r="M85" s="162">
        <f>'Пр.2-ППЦ'!M85+'ПР.2 Доп.об'!M85+Пр.2Школа!M85+'Пр.2-Д.сад'!M85</f>
        <v>0</v>
      </c>
      <c r="N85" s="162">
        <f>'Пр.2-ППЦ'!N85+'ПР.2 Доп.об'!N85+Пр.2Школа!N85+'Пр.2-Д.сад'!N85</f>
        <v>0</v>
      </c>
      <c r="O85" s="210">
        <f t="shared" ref="O85:O88" si="49">K85/J85/12/1.302*1000</f>
        <v>21676.053934118452</v>
      </c>
      <c r="P85" s="165">
        <f>K85/1.302</f>
        <v>156.06758832565282</v>
      </c>
    </row>
    <row r="86" spans="1:16" ht="37.5" x14ac:dyDescent="0.3">
      <c r="A86" s="161" t="s">
        <v>76</v>
      </c>
      <c r="B86" s="162">
        <f>'Пр.2-ППЦ'!B86+'ПР.2 Доп.об'!B86+Пр.2Школа!B86+'Пр.2-Д.сад'!B86</f>
        <v>0.25</v>
      </c>
      <c r="C86" s="162">
        <f>'Пр.2-ППЦ'!C86+'ПР.2 Доп.об'!C86+Пр.2Школа!C86+'Пр.2-Д.сад'!C86</f>
        <v>1</v>
      </c>
      <c r="D86" s="162">
        <f>'Пр.2-ППЦ'!D86+'ПР.2 Доп.об'!D86+Пр.2Школа!D86+'Пр.2-Д.сад'!D86</f>
        <v>25.4</v>
      </c>
      <c r="E86" s="162">
        <f>'Пр.2-ППЦ'!E86+'ПР.2 Доп.об'!E86+Пр.2Школа!E86+'Пр.2-Д.сад'!E86</f>
        <v>25.4</v>
      </c>
      <c r="F86" s="162">
        <f>'Пр.2-ППЦ'!F86+'ПР.2 Доп.об'!F86+Пр.2Школа!F86+'Пр.2-Д.сад'!F86</f>
        <v>0</v>
      </c>
      <c r="G86" s="162">
        <f>'Пр.2-ППЦ'!G86+'ПР.2 Доп.об'!G86+Пр.2Школа!G86+'Пр.2-Д.сад'!G86</f>
        <v>0</v>
      </c>
      <c r="H86" s="210">
        <f t="shared" si="48"/>
        <v>1625.7040450588838</v>
      </c>
      <c r="I86" s="162">
        <f>'Пр.2-ППЦ'!I86+'ПР.2 Доп.об'!I86+Пр.2Школа!I86+'Пр.2-Д.сад'!I86</f>
        <v>0.25</v>
      </c>
      <c r="J86" s="162">
        <f>'Пр.2-ППЦ'!J86+'ПР.2 Доп.об'!J86+Пр.2Школа!J86+'Пр.2-Д.сад'!J86</f>
        <v>1</v>
      </c>
      <c r="K86" s="162">
        <f>'Пр.2-ППЦ'!K86+'ПР.2 Доп.об'!K86+Пр.2Школа!K86+'Пр.2-Д.сад'!K86</f>
        <v>25.4</v>
      </c>
      <c r="L86" s="162">
        <f>'Пр.2-ППЦ'!L86+'ПР.2 Доп.об'!L86+Пр.2Школа!L86+'Пр.2-Д.сад'!L86</f>
        <v>25.4</v>
      </c>
      <c r="M86" s="162">
        <f>'Пр.2-ППЦ'!M86+'ПР.2 Доп.об'!M86+Пр.2Школа!M86+'Пр.2-Д.сад'!M86</f>
        <v>0</v>
      </c>
      <c r="N86" s="162">
        <f>'Пр.2-ППЦ'!N86+'ПР.2 Доп.об'!N86+Пр.2Школа!N86+'Пр.2-Д.сад'!N86</f>
        <v>0</v>
      </c>
      <c r="O86" s="210">
        <f t="shared" si="49"/>
        <v>1625.7040450588838</v>
      </c>
      <c r="P86" s="165">
        <f>K86/1.302</f>
        <v>19.508448540706603</v>
      </c>
    </row>
    <row r="87" spans="1:16" ht="18.75" x14ac:dyDescent="0.3">
      <c r="A87" s="166" t="s">
        <v>77</v>
      </c>
      <c r="B87" s="162">
        <f>'Пр.2-ППЦ'!B87+'ПР.2 Доп.об'!B87+Пр.2Школа!B87+'Пр.2-Д.сад'!B87</f>
        <v>3.6</v>
      </c>
      <c r="C87" s="162">
        <f>'Пр.2-ППЦ'!C87+'ПР.2 Доп.об'!C87+Пр.2Школа!C87+'Пр.2-Д.сад'!C87</f>
        <v>2.2999999999999998</v>
      </c>
      <c r="D87" s="162">
        <f>'Пр.2-ППЦ'!D87+'ПР.2 Доп.об'!D87+Пр.2Школа!D87+'Пр.2-Д.сад'!D87</f>
        <v>1040.4000000000001</v>
      </c>
      <c r="E87" s="162">
        <f>'Пр.2-ППЦ'!E87+'ПР.2 Доп.об'!E87+Пр.2Школа!E87+'Пр.2-Д.сад'!E87</f>
        <v>1040.4000000000001</v>
      </c>
      <c r="F87" s="162">
        <f>'Пр.2-ППЦ'!F87+'ПР.2 Доп.об'!F87+Пр.2Школа!F87+'Пр.2-Д.сад'!F87</f>
        <v>0</v>
      </c>
      <c r="G87" s="162">
        <f>'Пр.2-ППЦ'!G87+'ПР.2 Доп.об'!G87+Пр.2Школа!G87+'Пр.2-Д.сад'!G87</f>
        <v>0</v>
      </c>
      <c r="H87" s="210">
        <f t="shared" si="48"/>
        <v>28952.113804848737</v>
      </c>
      <c r="I87" s="162">
        <f>'Пр.2-ППЦ'!I87+'ПР.2 Доп.об'!I87+Пр.2Школа!I87+'Пр.2-Д.сад'!I87</f>
        <v>3.6</v>
      </c>
      <c r="J87" s="162">
        <f>'Пр.2-ППЦ'!J87+'ПР.2 Доп.об'!J87+Пр.2Школа!J87+'Пр.2-Д.сад'!J87</f>
        <v>2.2999999999999998</v>
      </c>
      <c r="K87" s="162">
        <f>'Пр.2-ППЦ'!K87+'ПР.2 Доп.об'!K87+Пр.2Школа!K87+'Пр.2-Д.сад'!K87</f>
        <v>1040.4000000000001</v>
      </c>
      <c r="L87" s="162">
        <f>'Пр.2-ППЦ'!L87+'ПР.2 Доп.об'!L87+Пр.2Школа!L87+'Пр.2-Д.сад'!L87</f>
        <v>1040.4000000000001</v>
      </c>
      <c r="M87" s="162">
        <f>'Пр.2-ППЦ'!M87+'ПР.2 Доп.об'!M87+Пр.2Школа!M87+'Пр.2-Д.сад'!M87</f>
        <v>0</v>
      </c>
      <c r="N87" s="162">
        <f>'Пр.2-ППЦ'!N87+'ПР.2 Доп.об'!N87+Пр.2Школа!N87+'Пр.2-Д.сад'!N87</f>
        <v>0</v>
      </c>
      <c r="O87" s="210">
        <f t="shared" si="49"/>
        <v>28952.113804848737</v>
      </c>
      <c r="P87" s="165">
        <f>K87/1.302</f>
        <v>799.07834101382491</v>
      </c>
    </row>
    <row r="88" spans="1:16" ht="18.75" x14ac:dyDescent="0.3">
      <c r="A88" s="168" t="s">
        <v>78</v>
      </c>
      <c r="B88" s="169">
        <f t="shared" ref="B88:G88" si="50">B84+B85+B86+B87</f>
        <v>3.85</v>
      </c>
      <c r="C88" s="168">
        <f t="shared" si="50"/>
        <v>4.5</v>
      </c>
      <c r="D88" s="168">
        <f t="shared" si="50"/>
        <v>1556.7</v>
      </c>
      <c r="E88" s="168">
        <f t="shared" si="50"/>
        <v>1556.7</v>
      </c>
      <c r="F88" s="168">
        <f t="shared" si="50"/>
        <v>0</v>
      </c>
      <c r="G88" s="168">
        <f t="shared" si="50"/>
        <v>0</v>
      </c>
      <c r="H88" s="210">
        <f t="shared" si="48"/>
        <v>22141.150366956819</v>
      </c>
      <c r="I88" s="169">
        <f t="shared" ref="I88:N88" si="51">I84+I85+I86+I87</f>
        <v>3.85</v>
      </c>
      <c r="J88" s="168">
        <f t="shared" si="51"/>
        <v>4.5</v>
      </c>
      <c r="K88" s="168">
        <f t="shared" si="51"/>
        <v>1556.7</v>
      </c>
      <c r="L88" s="168">
        <f t="shared" si="51"/>
        <v>1556.7</v>
      </c>
      <c r="M88" s="168">
        <f t="shared" si="51"/>
        <v>0</v>
      </c>
      <c r="N88" s="168">
        <f t="shared" si="51"/>
        <v>0</v>
      </c>
      <c r="O88" s="210">
        <f t="shared" si="49"/>
        <v>22141.150366956819</v>
      </c>
      <c r="P88" s="165">
        <f>K88/1.302</f>
        <v>1195.6221198156682</v>
      </c>
    </row>
    <row r="89" spans="1:16" ht="22.5" customHeight="1" x14ac:dyDescent="0.3">
      <c r="A89" s="385" t="s">
        <v>164</v>
      </c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7"/>
      <c r="P89" s="170"/>
    </row>
    <row r="90" spans="1:16" ht="26.45" customHeight="1" x14ac:dyDescent="0.3">
      <c r="A90" s="161" t="s">
        <v>74</v>
      </c>
      <c r="B90" s="162">
        <f>'Пр.2-ППЦ'!B90+'ПР.2 Доп.об'!B90+Пр.2Школа!B90+'Пр.2-Д.сад'!B90</f>
        <v>1</v>
      </c>
      <c r="C90" s="162">
        <f>'Пр.2-ППЦ'!C90+'ПР.2 Доп.об'!C90+Пр.2Школа!C90+'Пр.2-Д.сад'!C90</f>
        <v>1</v>
      </c>
      <c r="D90" s="162">
        <f>'Пр.2-ППЦ'!D90+'ПР.2 Доп.об'!D90+Пр.2Школа!D90+'Пр.2-Д.сад'!D90</f>
        <v>490.6</v>
      </c>
      <c r="E90" s="162">
        <f>'Пр.2-ППЦ'!E90+'ПР.2 Доп.об'!E90+Пр.2Школа!E90+'Пр.2-Д.сад'!E90</f>
        <v>490.6</v>
      </c>
      <c r="F90" s="162">
        <f>'Пр.2-ППЦ'!F90+'ПР.2 Доп.об'!F90+Пр.2Школа!F90+'Пр.2-Д.сад'!F90</f>
        <v>0</v>
      </c>
      <c r="G90" s="162">
        <f>'Пр.2-ППЦ'!G90+'ПР.2 Доп.об'!G90+Пр.2Школа!G90+'Пр.2-Д.сад'!G90</f>
        <v>0</v>
      </c>
      <c r="H90" s="210">
        <f>D90/C90/12/1.302*1000</f>
        <v>31400.409626216078</v>
      </c>
      <c r="I90" s="162">
        <f>'Пр.2-ППЦ'!I90+'ПР.2 Доп.об'!I90+Пр.2Школа!I90+'Пр.2-Д.сад'!I90</f>
        <v>1</v>
      </c>
      <c r="J90" s="162">
        <f>'Пр.2-ППЦ'!J90+'ПР.2 Доп.об'!J90+Пр.2Школа!J90+'Пр.2-Д.сад'!J90</f>
        <v>1</v>
      </c>
      <c r="K90" s="162">
        <f>'Пр.2-ППЦ'!K90+'ПР.2 Доп.об'!K90+Пр.2Школа!K90+'Пр.2-Д.сад'!K90</f>
        <v>490.6</v>
      </c>
      <c r="L90" s="162">
        <f>'Пр.2-ППЦ'!L90+'ПР.2 Доп.об'!L90+Пр.2Школа!L90+'Пр.2-Д.сад'!L90</f>
        <v>490.6</v>
      </c>
      <c r="M90" s="162">
        <f>'Пр.2-ППЦ'!M90+'ПР.2 Доп.об'!M90+Пр.2Школа!M90+'Пр.2-Д.сад'!M90</f>
        <v>0</v>
      </c>
      <c r="N90" s="210"/>
      <c r="O90" s="210">
        <f>K90/J90/12/1.302*1000</f>
        <v>31400.409626216078</v>
      </c>
      <c r="P90" s="165">
        <f>K90/1.302</f>
        <v>376.80491551459295</v>
      </c>
    </row>
    <row r="91" spans="1:16" ht="56.25" x14ac:dyDescent="0.3">
      <c r="A91" s="161" t="s">
        <v>75</v>
      </c>
      <c r="B91" s="162">
        <f>'Пр.2-ППЦ'!B91+'ПР.2 Доп.об'!B91+Пр.2Школа!B91+'Пр.2-Д.сад'!B91</f>
        <v>1</v>
      </c>
      <c r="C91" s="162">
        <f>'Пр.2-ППЦ'!C91+'ПР.2 Доп.об'!C91+Пр.2Школа!C91+'Пр.2-Д.сад'!C91</f>
        <v>0.5</v>
      </c>
      <c r="D91" s="162">
        <f>'Пр.2-ППЦ'!D91+'ПР.2 Доп.об'!D91+Пр.2Школа!D91+'Пр.2-Д.сад'!D91</f>
        <v>345.2</v>
      </c>
      <c r="E91" s="162">
        <f>'Пр.2-ППЦ'!E91+'ПР.2 Доп.об'!E91+Пр.2Школа!E91+'Пр.2-Д.сад'!E91</f>
        <v>345.2</v>
      </c>
      <c r="F91" s="162">
        <f>'Пр.2-ППЦ'!F91+'ПР.2 Доп.об'!F91+Пр.2Школа!F91+'Пр.2-Д.сад'!F91</f>
        <v>0</v>
      </c>
      <c r="G91" s="162">
        <f>'Пр.2-ППЦ'!G91+'ПР.2 Доп.об'!G91+Пр.2Школа!G91+'Пр.2-Д.сад'!G91</f>
        <v>0</v>
      </c>
      <c r="H91" s="210">
        <f t="shared" ref="H91:H94" si="52">D91/C91/12/1.302*1000</f>
        <v>44188.428059395796</v>
      </c>
      <c r="I91" s="162">
        <f>'Пр.2-ППЦ'!I91+'ПР.2 Доп.об'!I91+Пр.2Школа!I91+'Пр.2-Д.сад'!I91</f>
        <v>1</v>
      </c>
      <c r="J91" s="162">
        <f>'Пр.2-ППЦ'!J91+'ПР.2 Доп.об'!J91+Пр.2Школа!J91+'Пр.2-Д.сад'!J91</f>
        <v>0.5</v>
      </c>
      <c r="K91" s="162">
        <f>'Пр.2-ППЦ'!K91+'ПР.2 Доп.об'!K91+Пр.2Школа!K91+'Пр.2-Д.сад'!K91</f>
        <v>345.2</v>
      </c>
      <c r="L91" s="162">
        <f>'Пр.2-ППЦ'!L91+'ПР.2 Доп.об'!L91+Пр.2Школа!L91+'Пр.2-Д.сад'!L91</f>
        <v>345.2</v>
      </c>
      <c r="M91" s="162">
        <f>'Пр.2-ППЦ'!M91+'ПР.2 Доп.об'!M91+Пр.2Школа!M91+'Пр.2-Д.сад'!M91</f>
        <v>0</v>
      </c>
      <c r="N91" s="210"/>
      <c r="O91" s="210">
        <f t="shared" ref="O91:O94" si="53">K91/J91/12/1.302*1000</f>
        <v>44188.428059395796</v>
      </c>
      <c r="P91" s="165">
        <f>K91/1.302</f>
        <v>265.13056835637479</v>
      </c>
    </row>
    <row r="92" spans="1:16" ht="37.5" x14ac:dyDescent="0.3">
      <c r="A92" s="161" t="s">
        <v>76</v>
      </c>
      <c r="B92" s="162">
        <f>'Пр.2-ППЦ'!B92+'ПР.2 Доп.об'!B92+Пр.2Школа!B92+'Пр.2-Д.сад'!B92</f>
        <v>0.5</v>
      </c>
      <c r="C92" s="162">
        <f>'Пр.2-ППЦ'!C92+'ПР.2 Доп.об'!C92+Пр.2Школа!C92+'Пр.2-Д.сад'!C92</f>
        <v>0.2</v>
      </c>
      <c r="D92" s="162">
        <f>'Пр.2-ППЦ'!D92+'ПР.2 Доп.об'!D92+Пр.2Школа!D92+'Пр.2-Д.сад'!D92</f>
        <v>95.2</v>
      </c>
      <c r="E92" s="162">
        <f>'Пр.2-ППЦ'!E92+'ПР.2 Доп.об'!E92+Пр.2Школа!E92+'Пр.2-Д.сад'!E92</f>
        <v>95.2</v>
      </c>
      <c r="F92" s="162">
        <f>'Пр.2-ППЦ'!F92+'ПР.2 Доп.об'!F92+Пр.2Школа!F92+'Пр.2-Д.сад'!F92</f>
        <v>0</v>
      </c>
      <c r="G92" s="162">
        <f>'Пр.2-ППЦ'!G92+'ПР.2 Доп.об'!G92+Пр.2Школа!G92+'Пр.2-Д.сад'!G92</f>
        <v>0</v>
      </c>
      <c r="H92" s="210">
        <f t="shared" si="52"/>
        <v>30465.949820788526</v>
      </c>
      <c r="I92" s="162">
        <f>'Пр.2-ППЦ'!I92+'ПР.2 Доп.об'!I92+Пр.2Школа!I92+'Пр.2-Д.сад'!I92</f>
        <v>0.5</v>
      </c>
      <c r="J92" s="162">
        <f>'Пр.2-ППЦ'!J92+'ПР.2 Доп.об'!J92+Пр.2Школа!J92+'Пр.2-Д.сад'!J92</f>
        <v>0.3</v>
      </c>
      <c r="K92" s="162">
        <f>'Пр.2-ППЦ'!K92+'ПР.2 Доп.об'!K92+Пр.2Школа!K92+'Пр.2-Д.сад'!K92</f>
        <v>95.2</v>
      </c>
      <c r="L92" s="162">
        <f>'Пр.2-ППЦ'!L92+'ПР.2 Доп.об'!L92+Пр.2Школа!L92+'Пр.2-Д.сад'!L92</f>
        <v>95.2</v>
      </c>
      <c r="M92" s="162">
        <f>'Пр.2-ППЦ'!M92+'ПР.2 Доп.об'!M92+Пр.2Школа!M92+'Пр.2-Д.сад'!M92</f>
        <v>0</v>
      </c>
      <c r="N92" s="210"/>
      <c r="O92" s="210">
        <f t="shared" si="53"/>
        <v>20310.633213859019</v>
      </c>
      <c r="P92" s="165">
        <f>K92/1.302</f>
        <v>73.118279569892479</v>
      </c>
    </row>
    <row r="93" spans="1:16" ht="18.75" x14ac:dyDescent="0.3">
      <c r="A93" s="166" t="s">
        <v>77</v>
      </c>
      <c r="B93" s="162">
        <f>'Пр.2-ППЦ'!B93+'ПР.2 Доп.об'!B93+Пр.2Школа!B93+'Пр.2-Д.сад'!B93</f>
        <v>1.5</v>
      </c>
      <c r="C93" s="162">
        <f>'Пр.2-ППЦ'!C93+'ПР.2 Доп.об'!C93+Пр.2Школа!C93+'Пр.2-Д.сад'!C93</f>
        <v>1.3</v>
      </c>
      <c r="D93" s="162">
        <f>'Пр.2-ППЦ'!D93+'ПР.2 Доп.об'!D93+Пр.2Школа!D93+'Пр.2-Д.сад'!D93</f>
        <v>360.1</v>
      </c>
      <c r="E93" s="162">
        <f>'Пр.2-ППЦ'!E93+'ПР.2 Доп.об'!E93+Пр.2Школа!E93+'Пр.2-Д.сад'!E93</f>
        <v>360.1</v>
      </c>
      <c r="F93" s="162">
        <f>'Пр.2-ППЦ'!F93+'ПР.2 Доп.об'!F93+Пр.2Школа!F93+'Пр.2-Д.сад'!F93</f>
        <v>0</v>
      </c>
      <c r="G93" s="162">
        <f>'Пр.2-ППЦ'!G93+'ПР.2 Доп.об'!G93+Пр.2Школа!G93+'Пр.2-Д.сад'!G93</f>
        <v>0</v>
      </c>
      <c r="H93" s="210">
        <f t="shared" si="52"/>
        <v>17729.134664618534</v>
      </c>
      <c r="I93" s="162">
        <f>'Пр.2-ППЦ'!I93+'ПР.2 Доп.об'!I93+Пр.2Школа!I93+'Пр.2-Д.сад'!I93</f>
        <v>1.5</v>
      </c>
      <c r="J93" s="162">
        <f>'Пр.2-ППЦ'!J93+'ПР.2 Доп.об'!J93+Пр.2Школа!J93+'Пр.2-Д.сад'!J93</f>
        <v>1.2</v>
      </c>
      <c r="K93" s="162">
        <f>'Пр.2-ППЦ'!K93+'ПР.2 Доп.об'!K93+Пр.2Школа!K93+'Пр.2-Д.сад'!K93</f>
        <v>360.1</v>
      </c>
      <c r="L93" s="162">
        <f>'Пр.2-ППЦ'!L93+'ПР.2 Доп.об'!L93+Пр.2Школа!L93+'Пр.2-Д.сад'!L93</f>
        <v>360.1</v>
      </c>
      <c r="M93" s="162">
        <f>'Пр.2-ППЦ'!M93+'ПР.2 Доп.об'!M93+Пр.2Школа!M93+'Пр.2-Д.сад'!M93</f>
        <v>0</v>
      </c>
      <c r="N93" s="210"/>
      <c r="O93" s="210">
        <f t="shared" si="53"/>
        <v>19206.562553336749</v>
      </c>
      <c r="P93" s="165">
        <f>K93/1.302</f>
        <v>276.57450076804918</v>
      </c>
    </row>
    <row r="94" spans="1:16" ht="18.75" x14ac:dyDescent="0.3">
      <c r="A94" s="168" t="s">
        <v>78</v>
      </c>
      <c r="B94" s="169">
        <f t="shared" ref="B94:G94" si="54">B90+B91+B92+B93</f>
        <v>4</v>
      </c>
      <c r="C94" s="168">
        <f t="shared" si="54"/>
        <v>3</v>
      </c>
      <c r="D94" s="168">
        <f t="shared" si="54"/>
        <v>1291.0999999999999</v>
      </c>
      <c r="E94" s="168">
        <f t="shared" si="54"/>
        <v>1291.0999999999999</v>
      </c>
      <c r="F94" s="168">
        <f t="shared" si="54"/>
        <v>0</v>
      </c>
      <c r="G94" s="168">
        <f t="shared" si="54"/>
        <v>0</v>
      </c>
      <c r="H94" s="210">
        <f t="shared" si="52"/>
        <v>27545.229561358592</v>
      </c>
      <c r="I94" s="169">
        <f t="shared" ref="I94:M94" si="55">I90+I91+I92+I93</f>
        <v>4</v>
      </c>
      <c r="J94" s="168">
        <f t="shared" si="55"/>
        <v>3</v>
      </c>
      <c r="K94" s="168">
        <f t="shared" si="55"/>
        <v>1291.0999999999999</v>
      </c>
      <c r="L94" s="168">
        <f t="shared" si="55"/>
        <v>1291.0999999999999</v>
      </c>
      <c r="M94" s="168">
        <f t="shared" si="55"/>
        <v>0</v>
      </c>
      <c r="N94" s="210"/>
      <c r="O94" s="210">
        <f t="shared" si="53"/>
        <v>27545.229561358592</v>
      </c>
      <c r="P94" s="165">
        <f>K94/1.302</f>
        <v>991.62826420890929</v>
      </c>
    </row>
    <row r="95" spans="1:16" ht="22.5" customHeight="1" x14ac:dyDescent="0.3">
      <c r="A95" s="385" t="s">
        <v>82</v>
      </c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7"/>
      <c r="P95" s="170"/>
    </row>
    <row r="96" spans="1:16" ht="26.45" customHeight="1" x14ac:dyDescent="0.3">
      <c r="A96" s="161" t="s">
        <v>74</v>
      </c>
      <c r="B96" s="163">
        <f>B12+B18+B24+B30+B36+B42+B48+B54+B60+B66+B72+B78+B84+B90</f>
        <v>13</v>
      </c>
      <c r="C96" s="161">
        <f>C12+C18+C24+C30+C36+C42+C48+C54+C60+C66+C72+C78+C84+C90</f>
        <v>12.8</v>
      </c>
      <c r="D96" s="161">
        <f>E96+F96+G96</f>
        <v>10047.000000000002</v>
      </c>
      <c r="E96" s="161">
        <f t="shared" ref="E96:G99" si="56">E12+E18+E24+E30+E36+E42+E48+E54+E60+E66+E72+E78+E84+E90</f>
        <v>10047.000000000002</v>
      </c>
      <c r="F96" s="161">
        <f t="shared" si="56"/>
        <v>0</v>
      </c>
      <c r="G96" s="161">
        <f t="shared" si="56"/>
        <v>0</v>
      </c>
      <c r="H96" s="210">
        <f>D96/C96/12/1.302*1000</f>
        <v>50238.21524577574</v>
      </c>
      <c r="I96" s="163">
        <f t="shared" ref="I96:N99" si="57">I12+I18+I24+I30+I36+I42+I48+I54+I60+I66+I72+I78+I84+I90</f>
        <v>13</v>
      </c>
      <c r="J96" s="161">
        <f t="shared" si="57"/>
        <v>12.8</v>
      </c>
      <c r="K96" s="161">
        <f t="shared" si="57"/>
        <v>10047.000000000002</v>
      </c>
      <c r="L96" s="161">
        <f t="shared" si="57"/>
        <v>10047.000000000002</v>
      </c>
      <c r="M96" s="161">
        <f t="shared" si="57"/>
        <v>0</v>
      </c>
      <c r="N96" s="161">
        <f t="shared" si="57"/>
        <v>0</v>
      </c>
      <c r="O96" s="210">
        <f>K96/J96/12/1.302*1000</f>
        <v>50238.21524577574</v>
      </c>
      <c r="P96" s="165">
        <f>K96/1.302</f>
        <v>7716.589861751153</v>
      </c>
    </row>
    <row r="97" spans="1:16" ht="56.25" x14ac:dyDescent="0.3">
      <c r="A97" s="161" t="s">
        <v>75</v>
      </c>
      <c r="B97" s="163">
        <f t="shared" ref="B97:C99" si="58">B13+B19+B25+B31+B37+B43+B49+B55+B61+B67+B73+B79+B85+B91</f>
        <v>23.5</v>
      </c>
      <c r="C97" s="161">
        <f t="shared" si="58"/>
        <v>23.5</v>
      </c>
      <c r="D97" s="161">
        <f>E97+F97+G97</f>
        <v>18785.800000000007</v>
      </c>
      <c r="E97" s="161">
        <f t="shared" si="56"/>
        <v>18785.800000000007</v>
      </c>
      <c r="F97" s="161">
        <f t="shared" si="56"/>
        <v>0</v>
      </c>
      <c r="G97" s="161">
        <f t="shared" si="56"/>
        <v>0</v>
      </c>
      <c r="H97" s="210">
        <f t="shared" ref="H97:H100" si="59">D97/C97/12/1.302*1000</f>
        <v>51164.602194114908</v>
      </c>
      <c r="I97" s="163">
        <f t="shared" si="57"/>
        <v>23.5</v>
      </c>
      <c r="J97" s="161">
        <f t="shared" si="57"/>
        <v>23.5</v>
      </c>
      <c r="K97" s="161">
        <f t="shared" si="57"/>
        <v>18785.800000000007</v>
      </c>
      <c r="L97" s="161">
        <f t="shared" si="57"/>
        <v>18785.800000000007</v>
      </c>
      <c r="M97" s="161">
        <f t="shared" si="57"/>
        <v>0</v>
      </c>
      <c r="N97" s="161">
        <f t="shared" si="57"/>
        <v>0</v>
      </c>
      <c r="O97" s="210">
        <f t="shared" ref="O97:O100" si="60">K97/J97/12/1.302*1000</f>
        <v>51164.602194114908</v>
      </c>
      <c r="P97" s="165">
        <f>K97/1.302</f>
        <v>14428.417818740403</v>
      </c>
    </row>
    <row r="98" spans="1:16" ht="37.5" x14ac:dyDescent="0.3">
      <c r="A98" s="161" t="s">
        <v>76</v>
      </c>
      <c r="B98" s="163">
        <f t="shared" si="58"/>
        <v>57.85</v>
      </c>
      <c r="C98" s="161">
        <f t="shared" si="58"/>
        <v>54.3</v>
      </c>
      <c r="D98" s="161">
        <f>E98+F98+G98</f>
        <v>15188.6</v>
      </c>
      <c r="E98" s="161">
        <f t="shared" si="56"/>
        <v>15188.6</v>
      </c>
      <c r="F98" s="161">
        <f t="shared" si="56"/>
        <v>0</v>
      </c>
      <c r="G98" s="161">
        <f t="shared" si="56"/>
        <v>0</v>
      </c>
      <c r="H98" s="210">
        <f t="shared" si="59"/>
        <v>17902.994778774497</v>
      </c>
      <c r="I98" s="163">
        <f t="shared" si="57"/>
        <v>57.85</v>
      </c>
      <c r="J98" s="161">
        <f t="shared" si="57"/>
        <v>54.399999999999991</v>
      </c>
      <c r="K98" s="161">
        <f t="shared" si="57"/>
        <v>15188.6</v>
      </c>
      <c r="L98" s="161">
        <f t="shared" si="57"/>
        <v>15188.6</v>
      </c>
      <c r="M98" s="161">
        <f t="shared" si="57"/>
        <v>0</v>
      </c>
      <c r="N98" s="161">
        <f t="shared" si="57"/>
        <v>0</v>
      </c>
      <c r="O98" s="210">
        <f t="shared" si="60"/>
        <v>17870.084861901752</v>
      </c>
      <c r="P98" s="165">
        <f>K98/1.302</f>
        <v>11665.591397849463</v>
      </c>
    </row>
    <row r="99" spans="1:16" ht="18.75" x14ac:dyDescent="0.3">
      <c r="A99" s="166" t="s">
        <v>77</v>
      </c>
      <c r="B99" s="163">
        <f t="shared" si="58"/>
        <v>122</v>
      </c>
      <c r="C99" s="161">
        <f t="shared" si="58"/>
        <v>114.1</v>
      </c>
      <c r="D99" s="161">
        <f>E99+F99+G99</f>
        <v>37654.200000000004</v>
      </c>
      <c r="E99" s="161">
        <f t="shared" si="56"/>
        <v>37654.200000000004</v>
      </c>
      <c r="F99" s="161">
        <f t="shared" si="56"/>
        <v>0</v>
      </c>
      <c r="G99" s="161">
        <f t="shared" si="56"/>
        <v>0</v>
      </c>
      <c r="H99" s="210">
        <f t="shared" si="59"/>
        <v>21122.024903371206</v>
      </c>
      <c r="I99" s="163">
        <f t="shared" si="57"/>
        <v>122</v>
      </c>
      <c r="J99" s="161">
        <f t="shared" si="57"/>
        <v>114</v>
      </c>
      <c r="K99" s="161">
        <f t="shared" si="57"/>
        <v>37654.200000000004</v>
      </c>
      <c r="L99" s="161">
        <f t="shared" si="57"/>
        <v>37654.200000000004</v>
      </c>
      <c r="M99" s="161">
        <f t="shared" si="57"/>
        <v>0</v>
      </c>
      <c r="N99" s="161">
        <f t="shared" si="57"/>
        <v>0</v>
      </c>
      <c r="O99" s="210">
        <f t="shared" si="60"/>
        <v>21140.552995391703</v>
      </c>
      <c r="P99" s="165">
        <f>K99/1.302</f>
        <v>28920.276497695853</v>
      </c>
    </row>
    <row r="100" spans="1:16" ht="18.75" x14ac:dyDescent="0.3">
      <c r="A100" s="168" t="s">
        <v>78</v>
      </c>
      <c r="B100" s="172">
        <f t="shared" ref="B100:G100" si="61">B96+B97+B98+B99</f>
        <v>216.35</v>
      </c>
      <c r="C100" s="168">
        <f t="shared" si="61"/>
        <v>204.7</v>
      </c>
      <c r="D100" s="168">
        <f t="shared" si="61"/>
        <v>81675.600000000006</v>
      </c>
      <c r="E100" s="168">
        <f t="shared" si="61"/>
        <v>81675.600000000006</v>
      </c>
      <c r="F100" s="168">
        <f t="shared" si="61"/>
        <v>0</v>
      </c>
      <c r="G100" s="168">
        <f t="shared" si="61"/>
        <v>0</v>
      </c>
      <c r="H100" s="210">
        <f t="shared" si="59"/>
        <v>25537.728210404199</v>
      </c>
      <c r="I100" s="172">
        <f t="shared" ref="I100:N100" si="62">I96+I97+I98+I99</f>
        <v>216.35</v>
      </c>
      <c r="J100" s="168">
        <f t="shared" si="62"/>
        <v>204.7</v>
      </c>
      <c r="K100" s="168">
        <f t="shared" si="62"/>
        <v>81675.600000000006</v>
      </c>
      <c r="L100" s="168">
        <f t="shared" si="62"/>
        <v>81675.600000000006</v>
      </c>
      <c r="M100" s="168">
        <f t="shared" si="62"/>
        <v>0</v>
      </c>
      <c r="N100" s="168">
        <f t="shared" si="62"/>
        <v>0</v>
      </c>
      <c r="O100" s="210">
        <f t="shared" si="60"/>
        <v>25537.728210404199</v>
      </c>
      <c r="P100" s="165">
        <f>SUM(P96:P99)</f>
        <v>62730.875576036866</v>
      </c>
    </row>
    <row r="101" spans="1:16" ht="18.75" x14ac:dyDescent="0.3">
      <c r="A101" s="173"/>
      <c r="B101" s="174"/>
      <c r="C101" s="173"/>
      <c r="D101" s="173"/>
      <c r="E101" s="173"/>
      <c r="F101" s="173"/>
      <c r="G101" s="173"/>
      <c r="H101" s="175"/>
      <c r="I101" s="174"/>
      <c r="J101" s="173"/>
      <c r="K101" s="173"/>
      <c r="L101" s="173"/>
      <c r="M101" s="173"/>
      <c r="N101" s="173"/>
      <c r="O101" s="175"/>
    </row>
    <row r="103" spans="1:16" ht="63.95" customHeight="1" x14ac:dyDescent="0.3">
      <c r="A103" s="388" t="s">
        <v>165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</row>
    <row r="104" spans="1:16" ht="33.950000000000003" customHeight="1" x14ac:dyDescent="0.3">
      <c r="A104" s="388" t="s">
        <v>166</v>
      </c>
      <c r="B104" s="388"/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</row>
    <row r="108" spans="1:16" x14ac:dyDescent="0.25">
      <c r="A108" t="s">
        <v>124</v>
      </c>
      <c r="D108" t="s">
        <v>144</v>
      </c>
    </row>
    <row r="111" spans="1:16" x14ac:dyDescent="0.25">
      <c r="A111" t="s">
        <v>155</v>
      </c>
    </row>
  </sheetData>
  <mergeCells count="35">
    <mergeCell ref="A1:O1"/>
    <mergeCell ref="A3:O3"/>
    <mergeCell ref="A4:O4"/>
    <mergeCell ref="A6:A9"/>
    <mergeCell ref="B6:H6"/>
    <mergeCell ref="I6:O6"/>
    <mergeCell ref="B7:B9"/>
    <mergeCell ref="C7:C9"/>
    <mergeCell ref="D7:G7"/>
    <mergeCell ref="H7:H9"/>
    <mergeCell ref="I7:I9"/>
    <mergeCell ref="J7:J9"/>
    <mergeCell ref="K7:N7"/>
    <mergeCell ref="O7:O9"/>
    <mergeCell ref="D8:D9"/>
    <mergeCell ref="E8:G8"/>
    <mergeCell ref="K8:K9"/>
    <mergeCell ref="L8:N8"/>
    <mergeCell ref="A77:O77"/>
    <mergeCell ref="A11:O11"/>
    <mergeCell ref="A17:O17"/>
    <mergeCell ref="A23:O23"/>
    <mergeCell ref="A29:O29"/>
    <mergeCell ref="A35:O35"/>
    <mergeCell ref="A41:O41"/>
    <mergeCell ref="A47:O47"/>
    <mergeCell ref="A53:O53"/>
    <mergeCell ref="A59:O59"/>
    <mergeCell ref="A65:O65"/>
    <mergeCell ref="A71:O71"/>
    <mergeCell ref="A83:O83"/>
    <mergeCell ref="A89:O89"/>
    <mergeCell ref="A95:O95"/>
    <mergeCell ref="A103:O103"/>
    <mergeCell ref="A104:O10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1"/>
  <sheetViews>
    <sheetView view="pageBreakPreview" topLeftCell="A70" zoomScale="60" zoomScaleNormal="100" workbookViewId="0">
      <selection activeCell="A98" sqref="A98"/>
    </sheetView>
  </sheetViews>
  <sheetFormatPr defaultRowHeight="15" x14ac:dyDescent="0.25"/>
  <cols>
    <col min="1" max="1" width="27.42578125" customWidth="1"/>
    <col min="2" max="2" width="12.85546875" customWidth="1"/>
    <col min="3" max="3" width="17.7109375" customWidth="1"/>
    <col min="4" max="4" width="12.7109375" customWidth="1"/>
    <col min="5" max="5" width="12.5703125" customWidth="1"/>
    <col min="7" max="7" width="10.85546875" customWidth="1"/>
    <col min="8" max="8" width="16" customWidth="1"/>
    <col min="10" max="10" width="18.42578125" customWidth="1"/>
    <col min="11" max="11" width="12.42578125" customWidth="1"/>
    <col min="12" max="12" width="12" customWidth="1"/>
    <col min="15" max="15" width="17.42578125" customWidth="1"/>
    <col min="16" max="16" width="13.5703125" customWidth="1"/>
    <col min="257" max="257" width="27.42578125" customWidth="1"/>
    <col min="258" max="258" width="12.85546875" customWidth="1"/>
    <col min="259" max="259" width="17.7109375" customWidth="1"/>
    <col min="260" max="260" width="12.7109375" customWidth="1"/>
    <col min="261" max="261" width="12.5703125" customWidth="1"/>
    <col min="263" max="263" width="10.85546875" customWidth="1"/>
    <col min="264" max="264" width="12.42578125" customWidth="1"/>
    <col min="266" max="266" width="18.42578125" customWidth="1"/>
    <col min="267" max="267" width="12.42578125" customWidth="1"/>
    <col min="268" max="268" width="12" customWidth="1"/>
    <col min="271" max="271" width="11.42578125" customWidth="1"/>
    <col min="272" max="272" width="13.5703125" customWidth="1"/>
    <col min="513" max="513" width="27.42578125" customWidth="1"/>
    <col min="514" max="514" width="12.85546875" customWidth="1"/>
    <col min="515" max="515" width="17.7109375" customWidth="1"/>
    <col min="516" max="516" width="12.7109375" customWidth="1"/>
    <col min="517" max="517" width="12.5703125" customWidth="1"/>
    <col min="519" max="519" width="10.85546875" customWidth="1"/>
    <col min="520" max="520" width="12.42578125" customWidth="1"/>
    <col min="522" max="522" width="18.42578125" customWidth="1"/>
    <col min="523" max="523" width="12.42578125" customWidth="1"/>
    <col min="524" max="524" width="12" customWidth="1"/>
    <col min="527" max="527" width="11.42578125" customWidth="1"/>
    <col min="528" max="528" width="13.5703125" customWidth="1"/>
    <col min="769" max="769" width="27.42578125" customWidth="1"/>
    <col min="770" max="770" width="12.85546875" customWidth="1"/>
    <col min="771" max="771" width="17.7109375" customWidth="1"/>
    <col min="772" max="772" width="12.7109375" customWidth="1"/>
    <col min="773" max="773" width="12.5703125" customWidth="1"/>
    <col min="775" max="775" width="10.85546875" customWidth="1"/>
    <col min="776" max="776" width="12.42578125" customWidth="1"/>
    <col min="778" max="778" width="18.42578125" customWidth="1"/>
    <col min="779" max="779" width="12.42578125" customWidth="1"/>
    <col min="780" max="780" width="12" customWidth="1"/>
    <col min="783" max="783" width="11.42578125" customWidth="1"/>
    <col min="784" max="784" width="13.5703125" customWidth="1"/>
    <col min="1025" max="1025" width="27.42578125" customWidth="1"/>
    <col min="1026" max="1026" width="12.85546875" customWidth="1"/>
    <col min="1027" max="1027" width="17.7109375" customWidth="1"/>
    <col min="1028" max="1028" width="12.7109375" customWidth="1"/>
    <col min="1029" max="1029" width="12.5703125" customWidth="1"/>
    <col min="1031" max="1031" width="10.85546875" customWidth="1"/>
    <col min="1032" max="1032" width="12.42578125" customWidth="1"/>
    <col min="1034" max="1034" width="18.42578125" customWidth="1"/>
    <col min="1035" max="1035" width="12.42578125" customWidth="1"/>
    <col min="1036" max="1036" width="12" customWidth="1"/>
    <col min="1039" max="1039" width="11.42578125" customWidth="1"/>
    <col min="1040" max="1040" width="13.5703125" customWidth="1"/>
    <col min="1281" max="1281" width="27.42578125" customWidth="1"/>
    <col min="1282" max="1282" width="12.85546875" customWidth="1"/>
    <col min="1283" max="1283" width="17.7109375" customWidth="1"/>
    <col min="1284" max="1284" width="12.7109375" customWidth="1"/>
    <col min="1285" max="1285" width="12.5703125" customWidth="1"/>
    <col min="1287" max="1287" width="10.85546875" customWidth="1"/>
    <col min="1288" max="1288" width="12.42578125" customWidth="1"/>
    <col min="1290" max="1290" width="18.42578125" customWidth="1"/>
    <col min="1291" max="1291" width="12.42578125" customWidth="1"/>
    <col min="1292" max="1292" width="12" customWidth="1"/>
    <col min="1295" max="1295" width="11.42578125" customWidth="1"/>
    <col min="1296" max="1296" width="13.5703125" customWidth="1"/>
    <col min="1537" max="1537" width="27.42578125" customWidth="1"/>
    <col min="1538" max="1538" width="12.85546875" customWidth="1"/>
    <col min="1539" max="1539" width="17.7109375" customWidth="1"/>
    <col min="1540" max="1540" width="12.7109375" customWidth="1"/>
    <col min="1541" max="1541" width="12.5703125" customWidth="1"/>
    <col min="1543" max="1543" width="10.85546875" customWidth="1"/>
    <col min="1544" max="1544" width="12.42578125" customWidth="1"/>
    <col min="1546" max="1546" width="18.42578125" customWidth="1"/>
    <col min="1547" max="1547" width="12.42578125" customWidth="1"/>
    <col min="1548" max="1548" width="12" customWidth="1"/>
    <col min="1551" max="1551" width="11.42578125" customWidth="1"/>
    <col min="1552" max="1552" width="13.5703125" customWidth="1"/>
    <col min="1793" max="1793" width="27.42578125" customWidth="1"/>
    <col min="1794" max="1794" width="12.85546875" customWidth="1"/>
    <col min="1795" max="1795" width="17.7109375" customWidth="1"/>
    <col min="1796" max="1796" width="12.7109375" customWidth="1"/>
    <col min="1797" max="1797" width="12.5703125" customWidth="1"/>
    <col min="1799" max="1799" width="10.85546875" customWidth="1"/>
    <col min="1800" max="1800" width="12.42578125" customWidth="1"/>
    <col min="1802" max="1802" width="18.42578125" customWidth="1"/>
    <col min="1803" max="1803" width="12.42578125" customWidth="1"/>
    <col min="1804" max="1804" width="12" customWidth="1"/>
    <col min="1807" max="1807" width="11.42578125" customWidth="1"/>
    <col min="1808" max="1808" width="13.5703125" customWidth="1"/>
    <col min="2049" max="2049" width="27.42578125" customWidth="1"/>
    <col min="2050" max="2050" width="12.85546875" customWidth="1"/>
    <col min="2051" max="2051" width="17.7109375" customWidth="1"/>
    <col min="2052" max="2052" width="12.7109375" customWidth="1"/>
    <col min="2053" max="2053" width="12.5703125" customWidth="1"/>
    <col min="2055" max="2055" width="10.85546875" customWidth="1"/>
    <col min="2056" max="2056" width="12.42578125" customWidth="1"/>
    <col min="2058" max="2058" width="18.42578125" customWidth="1"/>
    <col min="2059" max="2059" width="12.42578125" customWidth="1"/>
    <col min="2060" max="2060" width="12" customWidth="1"/>
    <col min="2063" max="2063" width="11.42578125" customWidth="1"/>
    <col min="2064" max="2064" width="13.5703125" customWidth="1"/>
    <col min="2305" max="2305" width="27.42578125" customWidth="1"/>
    <col min="2306" max="2306" width="12.85546875" customWidth="1"/>
    <col min="2307" max="2307" width="17.7109375" customWidth="1"/>
    <col min="2308" max="2308" width="12.7109375" customWidth="1"/>
    <col min="2309" max="2309" width="12.5703125" customWidth="1"/>
    <col min="2311" max="2311" width="10.85546875" customWidth="1"/>
    <col min="2312" max="2312" width="12.42578125" customWidth="1"/>
    <col min="2314" max="2314" width="18.42578125" customWidth="1"/>
    <col min="2315" max="2315" width="12.42578125" customWidth="1"/>
    <col min="2316" max="2316" width="12" customWidth="1"/>
    <col min="2319" max="2319" width="11.42578125" customWidth="1"/>
    <col min="2320" max="2320" width="13.5703125" customWidth="1"/>
    <col min="2561" max="2561" width="27.42578125" customWidth="1"/>
    <col min="2562" max="2562" width="12.85546875" customWidth="1"/>
    <col min="2563" max="2563" width="17.7109375" customWidth="1"/>
    <col min="2564" max="2564" width="12.7109375" customWidth="1"/>
    <col min="2565" max="2565" width="12.5703125" customWidth="1"/>
    <col min="2567" max="2567" width="10.85546875" customWidth="1"/>
    <col min="2568" max="2568" width="12.42578125" customWidth="1"/>
    <col min="2570" max="2570" width="18.42578125" customWidth="1"/>
    <col min="2571" max="2571" width="12.42578125" customWidth="1"/>
    <col min="2572" max="2572" width="12" customWidth="1"/>
    <col min="2575" max="2575" width="11.42578125" customWidth="1"/>
    <col min="2576" max="2576" width="13.5703125" customWidth="1"/>
    <col min="2817" max="2817" width="27.42578125" customWidth="1"/>
    <col min="2818" max="2818" width="12.85546875" customWidth="1"/>
    <col min="2819" max="2819" width="17.7109375" customWidth="1"/>
    <col min="2820" max="2820" width="12.7109375" customWidth="1"/>
    <col min="2821" max="2821" width="12.5703125" customWidth="1"/>
    <col min="2823" max="2823" width="10.85546875" customWidth="1"/>
    <col min="2824" max="2824" width="12.42578125" customWidth="1"/>
    <col min="2826" max="2826" width="18.42578125" customWidth="1"/>
    <col min="2827" max="2827" width="12.42578125" customWidth="1"/>
    <col min="2828" max="2828" width="12" customWidth="1"/>
    <col min="2831" max="2831" width="11.42578125" customWidth="1"/>
    <col min="2832" max="2832" width="13.5703125" customWidth="1"/>
    <col min="3073" max="3073" width="27.42578125" customWidth="1"/>
    <col min="3074" max="3074" width="12.85546875" customWidth="1"/>
    <col min="3075" max="3075" width="17.7109375" customWidth="1"/>
    <col min="3076" max="3076" width="12.7109375" customWidth="1"/>
    <col min="3077" max="3077" width="12.5703125" customWidth="1"/>
    <col min="3079" max="3079" width="10.85546875" customWidth="1"/>
    <col min="3080" max="3080" width="12.42578125" customWidth="1"/>
    <col min="3082" max="3082" width="18.42578125" customWidth="1"/>
    <col min="3083" max="3083" width="12.42578125" customWidth="1"/>
    <col min="3084" max="3084" width="12" customWidth="1"/>
    <col min="3087" max="3087" width="11.42578125" customWidth="1"/>
    <col min="3088" max="3088" width="13.5703125" customWidth="1"/>
    <col min="3329" max="3329" width="27.42578125" customWidth="1"/>
    <col min="3330" max="3330" width="12.85546875" customWidth="1"/>
    <col min="3331" max="3331" width="17.7109375" customWidth="1"/>
    <col min="3332" max="3332" width="12.7109375" customWidth="1"/>
    <col min="3333" max="3333" width="12.5703125" customWidth="1"/>
    <col min="3335" max="3335" width="10.85546875" customWidth="1"/>
    <col min="3336" max="3336" width="12.42578125" customWidth="1"/>
    <col min="3338" max="3338" width="18.42578125" customWidth="1"/>
    <col min="3339" max="3339" width="12.42578125" customWidth="1"/>
    <col min="3340" max="3340" width="12" customWidth="1"/>
    <col min="3343" max="3343" width="11.42578125" customWidth="1"/>
    <col min="3344" max="3344" width="13.5703125" customWidth="1"/>
    <col min="3585" max="3585" width="27.42578125" customWidth="1"/>
    <col min="3586" max="3586" width="12.85546875" customWidth="1"/>
    <col min="3587" max="3587" width="17.7109375" customWidth="1"/>
    <col min="3588" max="3588" width="12.7109375" customWidth="1"/>
    <col min="3589" max="3589" width="12.5703125" customWidth="1"/>
    <col min="3591" max="3591" width="10.85546875" customWidth="1"/>
    <col min="3592" max="3592" width="12.42578125" customWidth="1"/>
    <col min="3594" max="3594" width="18.42578125" customWidth="1"/>
    <col min="3595" max="3595" width="12.42578125" customWidth="1"/>
    <col min="3596" max="3596" width="12" customWidth="1"/>
    <col min="3599" max="3599" width="11.42578125" customWidth="1"/>
    <col min="3600" max="3600" width="13.5703125" customWidth="1"/>
    <col min="3841" max="3841" width="27.42578125" customWidth="1"/>
    <col min="3842" max="3842" width="12.85546875" customWidth="1"/>
    <col min="3843" max="3843" width="17.7109375" customWidth="1"/>
    <col min="3844" max="3844" width="12.7109375" customWidth="1"/>
    <col min="3845" max="3845" width="12.5703125" customWidth="1"/>
    <col min="3847" max="3847" width="10.85546875" customWidth="1"/>
    <col min="3848" max="3848" width="12.42578125" customWidth="1"/>
    <col min="3850" max="3850" width="18.42578125" customWidth="1"/>
    <col min="3851" max="3851" width="12.42578125" customWidth="1"/>
    <col min="3852" max="3852" width="12" customWidth="1"/>
    <col min="3855" max="3855" width="11.42578125" customWidth="1"/>
    <col min="3856" max="3856" width="13.5703125" customWidth="1"/>
    <col min="4097" max="4097" width="27.42578125" customWidth="1"/>
    <col min="4098" max="4098" width="12.85546875" customWidth="1"/>
    <col min="4099" max="4099" width="17.7109375" customWidth="1"/>
    <col min="4100" max="4100" width="12.7109375" customWidth="1"/>
    <col min="4101" max="4101" width="12.5703125" customWidth="1"/>
    <col min="4103" max="4103" width="10.85546875" customWidth="1"/>
    <col min="4104" max="4104" width="12.42578125" customWidth="1"/>
    <col min="4106" max="4106" width="18.42578125" customWidth="1"/>
    <col min="4107" max="4107" width="12.42578125" customWidth="1"/>
    <col min="4108" max="4108" width="12" customWidth="1"/>
    <col min="4111" max="4111" width="11.42578125" customWidth="1"/>
    <col min="4112" max="4112" width="13.5703125" customWidth="1"/>
    <col min="4353" max="4353" width="27.42578125" customWidth="1"/>
    <col min="4354" max="4354" width="12.85546875" customWidth="1"/>
    <col min="4355" max="4355" width="17.7109375" customWidth="1"/>
    <col min="4356" max="4356" width="12.7109375" customWidth="1"/>
    <col min="4357" max="4357" width="12.5703125" customWidth="1"/>
    <col min="4359" max="4359" width="10.85546875" customWidth="1"/>
    <col min="4360" max="4360" width="12.42578125" customWidth="1"/>
    <col min="4362" max="4362" width="18.42578125" customWidth="1"/>
    <col min="4363" max="4363" width="12.42578125" customWidth="1"/>
    <col min="4364" max="4364" width="12" customWidth="1"/>
    <col min="4367" max="4367" width="11.42578125" customWidth="1"/>
    <col min="4368" max="4368" width="13.5703125" customWidth="1"/>
    <col min="4609" max="4609" width="27.42578125" customWidth="1"/>
    <col min="4610" max="4610" width="12.85546875" customWidth="1"/>
    <col min="4611" max="4611" width="17.7109375" customWidth="1"/>
    <col min="4612" max="4612" width="12.7109375" customWidth="1"/>
    <col min="4613" max="4613" width="12.5703125" customWidth="1"/>
    <col min="4615" max="4615" width="10.85546875" customWidth="1"/>
    <col min="4616" max="4616" width="12.42578125" customWidth="1"/>
    <col min="4618" max="4618" width="18.42578125" customWidth="1"/>
    <col min="4619" max="4619" width="12.42578125" customWidth="1"/>
    <col min="4620" max="4620" width="12" customWidth="1"/>
    <col min="4623" max="4623" width="11.42578125" customWidth="1"/>
    <col min="4624" max="4624" width="13.5703125" customWidth="1"/>
    <col min="4865" max="4865" width="27.42578125" customWidth="1"/>
    <col min="4866" max="4866" width="12.85546875" customWidth="1"/>
    <col min="4867" max="4867" width="17.7109375" customWidth="1"/>
    <col min="4868" max="4868" width="12.7109375" customWidth="1"/>
    <col min="4869" max="4869" width="12.5703125" customWidth="1"/>
    <col min="4871" max="4871" width="10.85546875" customWidth="1"/>
    <col min="4872" max="4872" width="12.42578125" customWidth="1"/>
    <col min="4874" max="4874" width="18.42578125" customWidth="1"/>
    <col min="4875" max="4875" width="12.42578125" customWidth="1"/>
    <col min="4876" max="4876" width="12" customWidth="1"/>
    <col min="4879" max="4879" width="11.42578125" customWidth="1"/>
    <col min="4880" max="4880" width="13.5703125" customWidth="1"/>
    <col min="5121" max="5121" width="27.42578125" customWidth="1"/>
    <col min="5122" max="5122" width="12.85546875" customWidth="1"/>
    <col min="5123" max="5123" width="17.7109375" customWidth="1"/>
    <col min="5124" max="5124" width="12.7109375" customWidth="1"/>
    <col min="5125" max="5125" width="12.5703125" customWidth="1"/>
    <col min="5127" max="5127" width="10.85546875" customWidth="1"/>
    <col min="5128" max="5128" width="12.42578125" customWidth="1"/>
    <col min="5130" max="5130" width="18.42578125" customWidth="1"/>
    <col min="5131" max="5131" width="12.42578125" customWidth="1"/>
    <col min="5132" max="5132" width="12" customWidth="1"/>
    <col min="5135" max="5135" width="11.42578125" customWidth="1"/>
    <col min="5136" max="5136" width="13.5703125" customWidth="1"/>
    <col min="5377" max="5377" width="27.42578125" customWidth="1"/>
    <col min="5378" max="5378" width="12.85546875" customWidth="1"/>
    <col min="5379" max="5379" width="17.7109375" customWidth="1"/>
    <col min="5380" max="5380" width="12.7109375" customWidth="1"/>
    <col min="5381" max="5381" width="12.5703125" customWidth="1"/>
    <col min="5383" max="5383" width="10.85546875" customWidth="1"/>
    <col min="5384" max="5384" width="12.42578125" customWidth="1"/>
    <col min="5386" max="5386" width="18.42578125" customWidth="1"/>
    <col min="5387" max="5387" width="12.42578125" customWidth="1"/>
    <col min="5388" max="5388" width="12" customWidth="1"/>
    <col min="5391" max="5391" width="11.42578125" customWidth="1"/>
    <col min="5392" max="5392" width="13.5703125" customWidth="1"/>
    <col min="5633" max="5633" width="27.42578125" customWidth="1"/>
    <col min="5634" max="5634" width="12.85546875" customWidth="1"/>
    <col min="5635" max="5635" width="17.7109375" customWidth="1"/>
    <col min="5636" max="5636" width="12.7109375" customWidth="1"/>
    <col min="5637" max="5637" width="12.5703125" customWidth="1"/>
    <col min="5639" max="5639" width="10.85546875" customWidth="1"/>
    <col min="5640" max="5640" width="12.42578125" customWidth="1"/>
    <col min="5642" max="5642" width="18.42578125" customWidth="1"/>
    <col min="5643" max="5643" width="12.42578125" customWidth="1"/>
    <col min="5644" max="5644" width="12" customWidth="1"/>
    <col min="5647" max="5647" width="11.42578125" customWidth="1"/>
    <col min="5648" max="5648" width="13.5703125" customWidth="1"/>
    <col min="5889" max="5889" width="27.42578125" customWidth="1"/>
    <col min="5890" max="5890" width="12.85546875" customWidth="1"/>
    <col min="5891" max="5891" width="17.7109375" customWidth="1"/>
    <col min="5892" max="5892" width="12.7109375" customWidth="1"/>
    <col min="5893" max="5893" width="12.5703125" customWidth="1"/>
    <col min="5895" max="5895" width="10.85546875" customWidth="1"/>
    <col min="5896" max="5896" width="12.42578125" customWidth="1"/>
    <col min="5898" max="5898" width="18.42578125" customWidth="1"/>
    <col min="5899" max="5899" width="12.42578125" customWidth="1"/>
    <col min="5900" max="5900" width="12" customWidth="1"/>
    <col min="5903" max="5903" width="11.42578125" customWidth="1"/>
    <col min="5904" max="5904" width="13.5703125" customWidth="1"/>
    <col min="6145" max="6145" width="27.42578125" customWidth="1"/>
    <col min="6146" max="6146" width="12.85546875" customWidth="1"/>
    <col min="6147" max="6147" width="17.7109375" customWidth="1"/>
    <col min="6148" max="6148" width="12.7109375" customWidth="1"/>
    <col min="6149" max="6149" width="12.5703125" customWidth="1"/>
    <col min="6151" max="6151" width="10.85546875" customWidth="1"/>
    <col min="6152" max="6152" width="12.42578125" customWidth="1"/>
    <col min="6154" max="6154" width="18.42578125" customWidth="1"/>
    <col min="6155" max="6155" width="12.42578125" customWidth="1"/>
    <col min="6156" max="6156" width="12" customWidth="1"/>
    <col min="6159" max="6159" width="11.42578125" customWidth="1"/>
    <col min="6160" max="6160" width="13.5703125" customWidth="1"/>
    <col min="6401" max="6401" width="27.42578125" customWidth="1"/>
    <col min="6402" max="6402" width="12.85546875" customWidth="1"/>
    <col min="6403" max="6403" width="17.7109375" customWidth="1"/>
    <col min="6404" max="6404" width="12.7109375" customWidth="1"/>
    <col min="6405" max="6405" width="12.5703125" customWidth="1"/>
    <col min="6407" max="6407" width="10.85546875" customWidth="1"/>
    <col min="6408" max="6408" width="12.42578125" customWidth="1"/>
    <col min="6410" max="6410" width="18.42578125" customWidth="1"/>
    <col min="6411" max="6411" width="12.42578125" customWidth="1"/>
    <col min="6412" max="6412" width="12" customWidth="1"/>
    <col min="6415" max="6415" width="11.42578125" customWidth="1"/>
    <col min="6416" max="6416" width="13.5703125" customWidth="1"/>
    <col min="6657" max="6657" width="27.42578125" customWidth="1"/>
    <col min="6658" max="6658" width="12.85546875" customWidth="1"/>
    <col min="6659" max="6659" width="17.7109375" customWidth="1"/>
    <col min="6660" max="6660" width="12.7109375" customWidth="1"/>
    <col min="6661" max="6661" width="12.5703125" customWidth="1"/>
    <col min="6663" max="6663" width="10.85546875" customWidth="1"/>
    <col min="6664" max="6664" width="12.42578125" customWidth="1"/>
    <col min="6666" max="6666" width="18.42578125" customWidth="1"/>
    <col min="6667" max="6667" width="12.42578125" customWidth="1"/>
    <col min="6668" max="6668" width="12" customWidth="1"/>
    <col min="6671" max="6671" width="11.42578125" customWidth="1"/>
    <col min="6672" max="6672" width="13.5703125" customWidth="1"/>
    <col min="6913" max="6913" width="27.42578125" customWidth="1"/>
    <col min="6914" max="6914" width="12.85546875" customWidth="1"/>
    <col min="6915" max="6915" width="17.7109375" customWidth="1"/>
    <col min="6916" max="6916" width="12.7109375" customWidth="1"/>
    <col min="6917" max="6917" width="12.5703125" customWidth="1"/>
    <col min="6919" max="6919" width="10.85546875" customWidth="1"/>
    <col min="6920" max="6920" width="12.42578125" customWidth="1"/>
    <col min="6922" max="6922" width="18.42578125" customWidth="1"/>
    <col min="6923" max="6923" width="12.42578125" customWidth="1"/>
    <col min="6924" max="6924" width="12" customWidth="1"/>
    <col min="6927" max="6927" width="11.42578125" customWidth="1"/>
    <col min="6928" max="6928" width="13.5703125" customWidth="1"/>
    <col min="7169" max="7169" width="27.42578125" customWidth="1"/>
    <col min="7170" max="7170" width="12.85546875" customWidth="1"/>
    <col min="7171" max="7171" width="17.7109375" customWidth="1"/>
    <col min="7172" max="7172" width="12.7109375" customWidth="1"/>
    <col min="7173" max="7173" width="12.5703125" customWidth="1"/>
    <col min="7175" max="7175" width="10.85546875" customWidth="1"/>
    <col min="7176" max="7176" width="12.42578125" customWidth="1"/>
    <col min="7178" max="7178" width="18.42578125" customWidth="1"/>
    <col min="7179" max="7179" width="12.42578125" customWidth="1"/>
    <col min="7180" max="7180" width="12" customWidth="1"/>
    <col min="7183" max="7183" width="11.42578125" customWidth="1"/>
    <col min="7184" max="7184" width="13.5703125" customWidth="1"/>
    <col min="7425" max="7425" width="27.42578125" customWidth="1"/>
    <col min="7426" max="7426" width="12.85546875" customWidth="1"/>
    <col min="7427" max="7427" width="17.7109375" customWidth="1"/>
    <col min="7428" max="7428" width="12.7109375" customWidth="1"/>
    <col min="7429" max="7429" width="12.5703125" customWidth="1"/>
    <col min="7431" max="7431" width="10.85546875" customWidth="1"/>
    <col min="7432" max="7432" width="12.42578125" customWidth="1"/>
    <col min="7434" max="7434" width="18.42578125" customWidth="1"/>
    <col min="7435" max="7435" width="12.42578125" customWidth="1"/>
    <col min="7436" max="7436" width="12" customWidth="1"/>
    <col min="7439" max="7439" width="11.42578125" customWidth="1"/>
    <col min="7440" max="7440" width="13.5703125" customWidth="1"/>
    <col min="7681" max="7681" width="27.42578125" customWidth="1"/>
    <col min="7682" max="7682" width="12.85546875" customWidth="1"/>
    <col min="7683" max="7683" width="17.7109375" customWidth="1"/>
    <col min="7684" max="7684" width="12.7109375" customWidth="1"/>
    <col min="7685" max="7685" width="12.5703125" customWidth="1"/>
    <col min="7687" max="7687" width="10.85546875" customWidth="1"/>
    <col min="7688" max="7688" width="12.42578125" customWidth="1"/>
    <col min="7690" max="7690" width="18.42578125" customWidth="1"/>
    <col min="7691" max="7691" width="12.42578125" customWidth="1"/>
    <col min="7692" max="7692" width="12" customWidth="1"/>
    <col min="7695" max="7695" width="11.42578125" customWidth="1"/>
    <col min="7696" max="7696" width="13.5703125" customWidth="1"/>
    <col min="7937" max="7937" width="27.42578125" customWidth="1"/>
    <col min="7938" max="7938" width="12.85546875" customWidth="1"/>
    <col min="7939" max="7939" width="17.7109375" customWidth="1"/>
    <col min="7940" max="7940" width="12.7109375" customWidth="1"/>
    <col min="7941" max="7941" width="12.5703125" customWidth="1"/>
    <col min="7943" max="7943" width="10.85546875" customWidth="1"/>
    <col min="7944" max="7944" width="12.42578125" customWidth="1"/>
    <col min="7946" max="7946" width="18.42578125" customWidth="1"/>
    <col min="7947" max="7947" width="12.42578125" customWidth="1"/>
    <col min="7948" max="7948" width="12" customWidth="1"/>
    <col min="7951" max="7951" width="11.42578125" customWidth="1"/>
    <col min="7952" max="7952" width="13.5703125" customWidth="1"/>
    <col min="8193" max="8193" width="27.42578125" customWidth="1"/>
    <col min="8194" max="8194" width="12.85546875" customWidth="1"/>
    <col min="8195" max="8195" width="17.7109375" customWidth="1"/>
    <col min="8196" max="8196" width="12.7109375" customWidth="1"/>
    <col min="8197" max="8197" width="12.5703125" customWidth="1"/>
    <col min="8199" max="8199" width="10.85546875" customWidth="1"/>
    <col min="8200" max="8200" width="12.42578125" customWidth="1"/>
    <col min="8202" max="8202" width="18.42578125" customWidth="1"/>
    <col min="8203" max="8203" width="12.42578125" customWidth="1"/>
    <col min="8204" max="8204" width="12" customWidth="1"/>
    <col min="8207" max="8207" width="11.42578125" customWidth="1"/>
    <col min="8208" max="8208" width="13.5703125" customWidth="1"/>
    <col min="8449" max="8449" width="27.42578125" customWidth="1"/>
    <col min="8450" max="8450" width="12.85546875" customWidth="1"/>
    <col min="8451" max="8451" width="17.7109375" customWidth="1"/>
    <col min="8452" max="8452" width="12.7109375" customWidth="1"/>
    <col min="8453" max="8453" width="12.5703125" customWidth="1"/>
    <col min="8455" max="8455" width="10.85546875" customWidth="1"/>
    <col min="8456" max="8456" width="12.42578125" customWidth="1"/>
    <col min="8458" max="8458" width="18.42578125" customWidth="1"/>
    <col min="8459" max="8459" width="12.42578125" customWidth="1"/>
    <col min="8460" max="8460" width="12" customWidth="1"/>
    <col min="8463" max="8463" width="11.42578125" customWidth="1"/>
    <col min="8464" max="8464" width="13.5703125" customWidth="1"/>
    <col min="8705" max="8705" width="27.42578125" customWidth="1"/>
    <col min="8706" max="8706" width="12.85546875" customWidth="1"/>
    <col min="8707" max="8707" width="17.7109375" customWidth="1"/>
    <col min="8708" max="8708" width="12.7109375" customWidth="1"/>
    <col min="8709" max="8709" width="12.5703125" customWidth="1"/>
    <col min="8711" max="8711" width="10.85546875" customWidth="1"/>
    <col min="8712" max="8712" width="12.42578125" customWidth="1"/>
    <col min="8714" max="8714" width="18.42578125" customWidth="1"/>
    <col min="8715" max="8715" width="12.42578125" customWidth="1"/>
    <col min="8716" max="8716" width="12" customWidth="1"/>
    <col min="8719" max="8719" width="11.42578125" customWidth="1"/>
    <col min="8720" max="8720" width="13.5703125" customWidth="1"/>
    <col min="8961" max="8961" width="27.42578125" customWidth="1"/>
    <col min="8962" max="8962" width="12.85546875" customWidth="1"/>
    <col min="8963" max="8963" width="17.7109375" customWidth="1"/>
    <col min="8964" max="8964" width="12.7109375" customWidth="1"/>
    <col min="8965" max="8965" width="12.5703125" customWidth="1"/>
    <col min="8967" max="8967" width="10.85546875" customWidth="1"/>
    <col min="8968" max="8968" width="12.42578125" customWidth="1"/>
    <col min="8970" max="8970" width="18.42578125" customWidth="1"/>
    <col min="8971" max="8971" width="12.42578125" customWidth="1"/>
    <col min="8972" max="8972" width="12" customWidth="1"/>
    <col min="8975" max="8975" width="11.42578125" customWidth="1"/>
    <col min="8976" max="8976" width="13.5703125" customWidth="1"/>
    <col min="9217" max="9217" width="27.42578125" customWidth="1"/>
    <col min="9218" max="9218" width="12.85546875" customWidth="1"/>
    <col min="9219" max="9219" width="17.7109375" customWidth="1"/>
    <col min="9220" max="9220" width="12.7109375" customWidth="1"/>
    <col min="9221" max="9221" width="12.5703125" customWidth="1"/>
    <col min="9223" max="9223" width="10.85546875" customWidth="1"/>
    <col min="9224" max="9224" width="12.42578125" customWidth="1"/>
    <col min="9226" max="9226" width="18.42578125" customWidth="1"/>
    <col min="9227" max="9227" width="12.42578125" customWidth="1"/>
    <col min="9228" max="9228" width="12" customWidth="1"/>
    <col min="9231" max="9231" width="11.42578125" customWidth="1"/>
    <col min="9232" max="9232" width="13.5703125" customWidth="1"/>
    <col min="9473" max="9473" width="27.42578125" customWidth="1"/>
    <col min="9474" max="9474" width="12.85546875" customWidth="1"/>
    <col min="9475" max="9475" width="17.7109375" customWidth="1"/>
    <col min="9476" max="9476" width="12.7109375" customWidth="1"/>
    <col min="9477" max="9477" width="12.5703125" customWidth="1"/>
    <col min="9479" max="9479" width="10.85546875" customWidth="1"/>
    <col min="9480" max="9480" width="12.42578125" customWidth="1"/>
    <col min="9482" max="9482" width="18.42578125" customWidth="1"/>
    <col min="9483" max="9483" width="12.42578125" customWidth="1"/>
    <col min="9484" max="9484" width="12" customWidth="1"/>
    <col min="9487" max="9487" width="11.42578125" customWidth="1"/>
    <col min="9488" max="9488" width="13.5703125" customWidth="1"/>
    <col min="9729" max="9729" width="27.42578125" customWidth="1"/>
    <col min="9730" max="9730" width="12.85546875" customWidth="1"/>
    <col min="9731" max="9731" width="17.7109375" customWidth="1"/>
    <col min="9732" max="9732" width="12.7109375" customWidth="1"/>
    <col min="9733" max="9733" width="12.5703125" customWidth="1"/>
    <col min="9735" max="9735" width="10.85546875" customWidth="1"/>
    <col min="9736" max="9736" width="12.42578125" customWidth="1"/>
    <col min="9738" max="9738" width="18.42578125" customWidth="1"/>
    <col min="9739" max="9739" width="12.42578125" customWidth="1"/>
    <col min="9740" max="9740" width="12" customWidth="1"/>
    <col min="9743" max="9743" width="11.42578125" customWidth="1"/>
    <col min="9744" max="9744" width="13.5703125" customWidth="1"/>
    <col min="9985" max="9985" width="27.42578125" customWidth="1"/>
    <col min="9986" max="9986" width="12.85546875" customWidth="1"/>
    <col min="9987" max="9987" width="17.7109375" customWidth="1"/>
    <col min="9988" max="9988" width="12.7109375" customWidth="1"/>
    <col min="9989" max="9989" width="12.5703125" customWidth="1"/>
    <col min="9991" max="9991" width="10.85546875" customWidth="1"/>
    <col min="9992" max="9992" width="12.42578125" customWidth="1"/>
    <col min="9994" max="9994" width="18.42578125" customWidth="1"/>
    <col min="9995" max="9995" width="12.42578125" customWidth="1"/>
    <col min="9996" max="9996" width="12" customWidth="1"/>
    <col min="9999" max="9999" width="11.42578125" customWidth="1"/>
    <col min="10000" max="10000" width="13.5703125" customWidth="1"/>
    <col min="10241" max="10241" width="27.42578125" customWidth="1"/>
    <col min="10242" max="10242" width="12.85546875" customWidth="1"/>
    <col min="10243" max="10243" width="17.7109375" customWidth="1"/>
    <col min="10244" max="10244" width="12.7109375" customWidth="1"/>
    <col min="10245" max="10245" width="12.5703125" customWidth="1"/>
    <col min="10247" max="10247" width="10.85546875" customWidth="1"/>
    <col min="10248" max="10248" width="12.42578125" customWidth="1"/>
    <col min="10250" max="10250" width="18.42578125" customWidth="1"/>
    <col min="10251" max="10251" width="12.42578125" customWidth="1"/>
    <col min="10252" max="10252" width="12" customWidth="1"/>
    <col min="10255" max="10255" width="11.42578125" customWidth="1"/>
    <col min="10256" max="10256" width="13.5703125" customWidth="1"/>
    <col min="10497" max="10497" width="27.42578125" customWidth="1"/>
    <col min="10498" max="10498" width="12.85546875" customWidth="1"/>
    <col min="10499" max="10499" width="17.7109375" customWidth="1"/>
    <col min="10500" max="10500" width="12.7109375" customWidth="1"/>
    <col min="10501" max="10501" width="12.5703125" customWidth="1"/>
    <col min="10503" max="10503" width="10.85546875" customWidth="1"/>
    <col min="10504" max="10504" width="12.42578125" customWidth="1"/>
    <col min="10506" max="10506" width="18.42578125" customWidth="1"/>
    <col min="10507" max="10507" width="12.42578125" customWidth="1"/>
    <col min="10508" max="10508" width="12" customWidth="1"/>
    <col min="10511" max="10511" width="11.42578125" customWidth="1"/>
    <col min="10512" max="10512" width="13.5703125" customWidth="1"/>
    <col min="10753" max="10753" width="27.42578125" customWidth="1"/>
    <col min="10754" max="10754" width="12.85546875" customWidth="1"/>
    <col min="10755" max="10755" width="17.7109375" customWidth="1"/>
    <col min="10756" max="10756" width="12.7109375" customWidth="1"/>
    <col min="10757" max="10757" width="12.5703125" customWidth="1"/>
    <col min="10759" max="10759" width="10.85546875" customWidth="1"/>
    <col min="10760" max="10760" width="12.42578125" customWidth="1"/>
    <col min="10762" max="10762" width="18.42578125" customWidth="1"/>
    <col min="10763" max="10763" width="12.42578125" customWidth="1"/>
    <col min="10764" max="10764" width="12" customWidth="1"/>
    <col min="10767" max="10767" width="11.42578125" customWidth="1"/>
    <col min="10768" max="10768" width="13.5703125" customWidth="1"/>
    <col min="11009" max="11009" width="27.42578125" customWidth="1"/>
    <col min="11010" max="11010" width="12.85546875" customWidth="1"/>
    <col min="11011" max="11011" width="17.7109375" customWidth="1"/>
    <col min="11012" max="11012" width="12.7109375" customWidth="1"/>
    <col min="11013" max="11013" width="12.5703125" customWidth="1"/>
    <col min="11015" max="11015" width="10.85546875" customWidth="1"/>
    <col min="11016" max="11016" width="12.42578125" customWidth="1"/>
    <col min="11018" max="11018" width="18.42578125" customWidth="1"/>
    <col min="11019" max="11019" width="12.42578125" customWidth="1"/>
    <col min="11020" max="11020" width="12" customWidth="1"/>
    <col min="11023" max="11023" width="11.42578125" customWidth="1"/>
    <col min="11024" max="11024" width="13.5703125" customWidth="1"/>
    <col min="11265" max="11265" width="27.42578125" customWidth="1"/>
    <col min="11266" max="11266" width="12.85546875" customWidth="1"/>
    <col min="11267" max="11267" width="17.7109375" customWidth="1"/>
    <col min="11268" max="11268" width="12.7109375" customWidth="1"/>
    <col min="11269" max="11269" width="12.5703125" customWidth="1"/>
    <col min="11271" max="11271" width="10.85546875" customWidth="1"/>
    <col min="11272" max="11272" width="12.42578125" customWidth="1"/>
    <col min="11274" max="11274" width="18.42578125" customWidth="1"/>
    <col min="11275" max="11275" width="12.42578125" customWidth="1"/>
    <col min="11276" max="11276" width="12" customWidth="1"/>
    <col min="11279" max="11279" width="11.42578125" customWidth="1"/>
    <col min="11280" max="11280" width="13.5703125" customWidth="1"/>
    <col min="11521" max="11521" width="27.42578125" customWidth="1"/>
    <col min="11522" max="11522" width="12.85546875" customWidth="1"/>
    <col min="11523" max="11523" width="17.7109375" customWidth="1"/>
    <col min="11524" max="11524" width="12.7109375" customWidth="1"/>
    <col min="11525" max="11525" width="12.5703125" customWidth="1"/>
    <col min="11527" max="11527" width="10.85546875" customWidth="1"/>
    <col min="11528" max="11528" width="12.42578125" customWidth="1"/>
    <col min="11530" max="11530" width="18.42578125" customWidth="1"/>
    <col min="11531" max="11531" width="12.42578125" customWidth="1"/>
    <col min="11532" max="11532" width="12" customWidth="1"/>
    <col min="11535" max="11535" width="11.42578125" customWidth="1"/>
    <col min="11536" max="11536" width="13.5703125" customWidth="1"/>
    <col min="11777" max="11777" width="27.42578125" customWidth="1"/>
    <col min="11778" max="11778" width="12.85546875" customWidth="1"/>
    <col min="11779" max="11779" width="17.7109375" customWidth="1"/>
    <col min="11780" max="11780" width="12.7109375" customWidth="1"/>
    <col min="11781" max="11781" width="12.5703125" customWidth="1"/>
    <col min="11783" max="11783" width="10.85546875" customWidth="1"/>
    <col min="11784" max="11784" width="12.42578125" customWidth="1"/>
    <col min="11786" max="11786" width="18.42578125" customWidth="1"/>
    <col min="11787" max="11787" width="12.42578125" customWidth="1"/>
    <col min="11788" max="11788" width="12" customWidth="1"/>
    <col min="11791" max="11791" width="11.42578125" customWidth="1"/>
    <col min="11792" max="11792" width="13.5703125" customWidth="1"/>
    <col min="12033" max="12033" width="27.42578125" customWidth="1"/>
    <col min="12034" max="12034" width="12.85546875" customWidth="1"/>
    <col min="12035" max="12035" width="17.7109375" customWidth="1"/>
    <col min="12036" max="12036" width="12.7109375" customWidth="1"/>
    <col min="12037" max="12037" width="12.5703125" customWidth="1"/>
    <col min="12039" max="12039" width="10.85546875" customWidth="1"/>
    <col min="12040" max="12040" width="12.42578125" customWidth="1"/>
    <col min="12042" max="12042" width="18.42578125" customWidth="1"/>
    <col min="12043" max="12043" width="12.42578125" customWidth="1"/>
    <col min="12044" max="12044" width="12" customWidth="1"/>
    <col min="12047" max="12047" width="11.42578125" customWidth="1"/>
    <col min="12048" max="12048" width="13.5703125" customWidth="1"/>
    <col min="12289" max="12289" width="27.42578125" customWidth="1"/>
    <col min="12290" max="12290" width="12.85546875" customWidth="1"/>
    <col min="12291" max="12291" width="17.7109375" customWidth="1"/>
    <col min="12292" max="12292" width="12.7109375" customWidth="1"/>
    <col min="12293" max="12293" width="12.5703125" customWidth="1"/>
    <col min="12295" max="12295" width="10.85546875" customWidth="1"/>
    <col min="12296" max="12296" width="12.42578125" customWidth="1"/>
    <col min="12298" max="12298" width="18.42578125" customWidth="1"/>
    <col min="12299" max="12299" width="12.42578125" customWidth="1"/>
    <col min="12300" max="12300" width="12" customWidth="1"/>
    <col min="12303" max="12303" width="11.42578125" customWidth="1"/>
    <col min="12304" max="12304" width="13.5703125" customWidth="1"/>
    <col min="12545" max="12545" width="27.42578125" customWidth="1"/>
    <col min="12546" max="12546" width="12.85546875" customWidth="1"/>
    <col min="12547" max="12547" width="17.7109375" customWidth="1"/>
    <col min="12548" max="12548" width="12.7109375" customWidth="1"/>
    <col min="12549" max="12549" width="12.5703125" customWidth="1"/>
    <col min="12551" max="12551" width="10.85546875" customWidth="1"/>
    <col min="12552" max="12552" width="12.42578125" customWidth="1"/>
    <col min="12554" max="12554" width="18.42578125" customWidth="1"/>
    <col min="12555" max="12555" width="12.42578125" customWidth="1"/>
    <col min="12556" max="12556" width="12" customWidth="1"/>
    <col min="12559" max="12559" width="11.42578125" customWidth="1"/>
    <col min="12560" max="12560" width="13.5703125" customWidth="1"/>
    <col min="12801" max="12801" width="27.42578125" customWidth="1"/>
    <col min="12802" max="12802" width="12.85546875" customWidth="1"/>
    <col min="12803" max="12803" width="17.7109375" customWidth="1"/>
    <col min="12804" max="12804" width="12.7109375" customWidth="1"/>
    <col min="12805" max="12805" width="12.5703125" customWidth="1"/>
    <col min="12807" max="12807" width="10.85546875" customWidth="1"/>
    <col min="12808" max="12808" width="12.42578125" customWidth="1"/>
    <col min="12810" max="12810" width="18.42578125" customWidth="1"/>
    <col min="12811" max="12811" width="12.42578125" customWidth="1"/>
    <col min="12812" max="12812" width="12" customWidth="1"/>
    <col min="12815" max="12815" width="11.42578125" customWidth="1"/>
    <col min="12816" max="12816" width="13.5703125" customWidth="1"/>
    <col min="13057" max="13057" width="27.42578125" customWidth="1"/>
    <col min="13058" max="13058" width="12.85546875" customWidth="1"/>
    <col min="13059" max="13059" width="17.7109375" customWidth="1"/>
    <col min="13060" max="13060" width="12.7109375" customWidth="1"/>
    <col min="13061" max="13061" width="12.5703125" customWidth="1"/>
    <col min="13063" max="13063" width="10.85546875" customWidth="1"/>
    <col min="13064" max="13064" width="12.42578125" customWidth="1"/>
    <col min="13066" max="13066" width="18.42578125" customWidth="1"/>
    <col min="13067" max="13067" width="12.42578125" customWidth="1"/>
    <col min="13068" max="13068" width="12" customWidth="1"/>
    <col min="13071" max="13071" width="11.42578125" customWidth="1"/>
    <col min="13072" max="13072" width="13.5703125" customWidth="1"/>
    <col min="13313" max="13313" width="27.42578125" customWidth="1"/>
    <col min="13314" max="13314" width="12.85546875" customWidth="1"/>
    <col min="13315" max="13315" width="17.7109375" customWidth="1"/>
    <col min="13316" max="13316" width="12.7109375" customWidth="1"/>
    <col min="13317" max="13317" width="12.5703125" customWidth="1"/>
    <col min="13319" max="13319" width="10.85546875" customWidth="1"/>
    <col min="13320" max="13320" width="12.42578125" customWidth="1"/>
    <col min="13322" max="13322" width="18.42578125" customWidth="1"/>
    <col min="13323" max="13323" width="12.42578125" customWidth="1"/>
    <col min="13324" max="13324" width="12" customWidth="1"/>
    <col min="13327" max="13327" width="11.42578125" customWidth="1"/>
    <col min="13328" max="13328" width="13.5703125" customWidth="1"/>
    <col min="13569" max="13569" width="27.42578125" customWidth="1"/>
    <col min="13570" max="13570" width="12.85546875" customWidth="1"/>
    <col min="13571" max="13571" width="17.7109375" customWidth="1"/>
    <col min="13572" max="13572" width="12.7109375" customWidth="1"/>
    <col min="13573" max="13573" width="12.5703125" customWidth="1"/>
    <col min="13575" max="13575" width="10.85546875" customWidth="1"/>
    <col min="13576" max="13576" width="12.42578125" customWidth="1"/>
    <col min="13578" max="13578" width="18.42578125" customWidth="1"/>
    <col min="13579" max="13579" width="12.42578125" customWidth="1"/>
    <col min="13580" max="13580" width="12" customWidth="1"/>
    <col min="13583" max="13583" width="11.42578125" customWidth="1"/>
    <col min="13584" max="13584" width="13.5703125" customWidth="1"/>
    <col min="13825" max="13825" width="27.42578125" customWidth="1"/>
    <col min="13826" max="13826" width="12.85546875" customWidth="1"/>
    <col min="13827" max="13827" width="17.7109375" customWidth="1"/>
    <col min="13828" max="13828" width="12.7109375" customWidth="1"/>
    <col min="13829" max="13829" width="12.5703125" customWidth="1"/>
    <col min="13831" max="13831" width="10.85546875" customWidth="1"/>
    <col min="13832" max="13832" width="12.42578125" customWidth="1"/>
    <col min="13834" max="13834" width="18.42578125" customWidth="1"/>
    <col min="13835" max="13835" width="12.42578125" customWidth="1"/>
    <col min="13836" max="13836" width="12" customWidth="1"/>
    <col min="13839" max="13839" width="11.42578125" customWidth="1"/>
    <col min="13840" max="13840" width="13.5703125" customWidth="1"/>
    <col min="14081" max="14081" width="27.42578125" customWidth="1"/>
    <col min="14082" max="14082" width="12.85546875" customWidth="1"/>
    <col min="14083" max="14083" width="17.7109375" customWidth="1"/>
    <col min="14084" max="14084" width="12.7109375" customWidth="1"/>
    <col min="14085" max="14085" width="12.5703125" customWidth="1"/>
    <col min="14087" max="14087" width="10.85546875" customWidth="1"/>
    <col min="14088" max="14088" width="12.42578125" customWidth="1"/>
    <col min="14090" max="14090" width="18.42578125" customWidth="1"/>
    <col min="14091" max="14091" width="12.42578125" customWidth="1"/>
    <col min="14092" max="14092" width="12" customWidth="1"/>
    <col min="14095" max="14095" width="11.42578125" customWidth="1"/>
    <col min="14096" max="14096" width="13.5703125" customWidth="1"/>
    <col min="14337" max="14337" width="27.42578125" customWidth="1"/>
    <col min="14338" max="14338" width="12.85546875" customWidth="1"/>
    <col min="14339" max="14339" width="17.7109375" customWidth="1"/>
    <col min="14340" max="14340" width="12.7109375" customWidth="1"/>
    <col min="14341" max="14341" width="12.5703125" customWidth="1"/>
    <col min="14343" max="14343" width="10.85546875" customWidth="1"/>
    <col min="14344" max="14344" width="12.42578125" customWidth="1"/>
    <col min="14346" max="14346" width="18.42578125" customWidth="1"/>
    <col min="14347" max="14347" width="12.42578125" customWidth="1"/>
    <col min="14348" max="14348" width="12" customWidth="1"/>
    <col min="14351" max="14351" width="11.42578125" customWidth="1"/>
    <col min="14352" max="14352" width="13.5703125" customWidth="1"/>
    <col min="14593" max="14593" width="27.42578125" customWidth="1"/>
    <col min="14594" max="14594" width="12.85546875" customWidth="1"/>
    <col min="14595" max="14595" width="17.7109375" customWidth="1"/>
    <col min="14596" max="14596" width="12.7109375" customWidth="1"/>
    <col min="14597" max="14597" width="12.5703125" customWidth="1"/>
    <col min="14599" max="14599" width="10.85546875" customWidth="1"/>
    <col min="14600" max="14600" width="12.42578125" customWidth="1"/>
    <col min="14602" max="14602" width="18.42578125" customWidth="1"/>
    <col min="14603" max="14603" width="12.42578125" customWidth="1"/>
    <col min="14604" max="14604" width="12" customWidth="1"/>
    <col min="14607" max="14607" width="11.42578125" customWidth="1"/>
    <col min="14608" max="14608" width="13.5703125" customWidth="1"/>
    <col min="14849" max="14849" width="27.42578125" customWidth="1"/>
    <col min="14850" max="14850" width="12.85546875" customWidth="1"/>
    <col min="14851" max="14851" width="17.7109375" customWidth="1"/>
    <col min="14852" max="14852" width="12.7109375" customWidth="1"/>
    <col min="14853" max="14853" width="12.5703125" customWidth="1"/>
    <col min="14855" max="14855" width="10.85546875" customWidth="1"/>
    <col min="14856" max="14856" width="12.42578125" customWidth="1"/>
    <col min="14858" max="14858" width="18.42578125" customWidth="1"/>
    <col min="14859" max="14859" width="12.42578125" customWidth="1"/>
    <col min="14860" max="14860" width="12" customWidth="1"/>
    <col min="14863" max="14863" width="11.42578125" customWidth="1"/>
    <col min="14864" max="14864" width="13.5703125" customWidth="1"/>
    <col min="15105" max="15105" width="27.42578125" customWidth="1"/>
    <col min="15106" max="15106" width="12.85546875" customWidth="1"/>
    <col min="15107" max="15107" width="17.7109375" customWidth="1"/>
    <col min="15108" max="15108" width="12.7109375" customWidth="1"/>
    <col min="15109" max="15109" width="12.5703125" customWidth="1"/>
    <col min="15111" max="15111" width="10.85546875" customWidth="1"/>
    <col min="15112" max="15112" width="12.42578125" customWidth="1"/>
    <col min="15114" max="15114" width="18.42578125" customWidth="1"/>
    <col min="15115" max="15115" width="12.42578125" customWidth="1"/>
    <col min="15116" max="15116" width="12" customWidth="1"/>
    <col min="15119" max="15119" width="11.42578125" customWidth="1"/>
    <col min="15120" max="15120" width="13.5703125" customWidth="1"/>
    <col min="15361" max="15361" width="27.42578125" customWidth="1"/>
    <col min="15362" max="15362" width="12.85546875" customWidth="1"/>
    <col min="15363" max="15363" width="17.7109375" customWidth="1"/>
    <col min="15364" max="15364" width="12.7109375" customWidth="1"/>
    <col min="15365" max="15365" width="12.5703125" customWidth="1"/>
    <col min="15367" max="15367" width="10.85546875" customWidth="1"/>
    <col min="15368" max="15368" width="12.42578125" customWidth="1"/>
    <col min="15370" max="15370" width="18.42578125" customWidth="1"/>
    <col min="15371" max="15371" width="12.42578125" customWidth="1"/>
    <col min="15372" max="15372" width="12" customWidth="1"/>
    <col min="15375" max="15375" width="11.42578125" customWidth="1"/>
    <col min="15376" max="15376" width="13.5703125" customWidth="1"/>
    <col min="15617" max="15617" width="27.42578125" customWidth="1"/>
    <col min="15618" max="15618" width="12.85546875" customWidth="1"/>
    <col min="15619" max="15619" width="17.7109375" customWidth="1"/>
    <col min="15620" max="15620" width="12.7109375" customWidth="1"/>
    <col min="15621" max="15621" width="12.5703125" customWidth="1"/>
    <col min="15623" max="15623" width="10.85546875" customWidth="1"/>
    <col min="15624" max="15624" width="12.42578125" customWidth="1"/>
    <col min="15626" max="15626" width="18.42578125" customWidth="1"/>
    <col min="15627" max="15627" width="12.42578125" customWidth="1"/>
    <col min="15628" max="15628" width="12" customWidth="1"/>
    <col min="15631" max="15631" width="11.42578125" customWidth="1"/>
    <col min="15632" max="15632" width="13.5703125" customWidth="1"/>
    <col min="15873" max="15873" width="27.42578125" customWidth="1"/>
    <col min="15874" max="15874" width="12.85546875" customWidth="1"/>
    <col min="15875" max="15875" width="17.7109375" customWidth="1"/>
    <col min="15876" max="15876" width="12.7109375" customWidth="1"/>
    <col min="15877" max="15877" width="12.5703125" customWidth="1"/>
    <col min="15879" max="15879" width="10.85546875" customWidth="1"/>
    <col min="15880" max="15880" width="12.42578125" customWidth="1"/>
    <col min="15882" max="15882" width="18.42578125" customWidth="1"/>
    <col min="15883" max="15883" width="12.42578125" customWidth="1"/>
    <col min="15884" max="15884" width="12" customWidth="1"/>
    <col min="15887" max="15887" width="11.42578125" customWidth="1"/>
    <col min="15888" max="15888" width="13.5703125" customWidth="1"/>
    <col min="16129" max="16129" width="27.42578125" customWidth="1"/>
    <col min="16130" max="16130" width="12.85546875" customWidth="1"/>
    <col min="16131" max="16131" width="17.7109375" customWidth="1"/>
    <col min="16132" max="16132" width="12.7109375" customWidth="1"/>
    <col min="16133" max="16133" width="12.5703125" customWidth="1"/>
    <col min="16135" max="16135" width="10.85546875" customWidth="1"/>
    <col min="16136" max="16136" width="12.42578125" customWidth="1"/>
    <col min="16138" max="16138" width="18.42578125" customWidth="1"/>
    <col min="16139" max="16139" width="12.42578125" customWidth="1"/>
    <col min="16140" max="16140" width="12" customWidth="1"/>
    <col min="16143" max="16143" width="11.42578125" customWidth="1"/>
    <col min="16144" max="16144" width="13.5703125" customWidth="1"/>
  </cols>
  <sheetData>
    <row r="1" spans="1:16" ht="69.400000000000006" customHeight="1" x14ac:dyDescent="0.3">
      <c r="A1" s="390" t="s">
        <v>61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6" ht="1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6" ht="27.75" customHeight="1" x14ac:dyDescent="0.3">
      <c r="A3" s="391" t="s">
        <v>159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6" ht="15" customHeight="1" x14ac:dyDescent="0.25">
      <c r="A4" s="392" t="s">
        <v>62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6" x14ac:dyDescent="0.25">
      <c r="A5" t="s">
        <v>79</v>
      </c>
    </row>
    <row r="6" spans="1:16" s="72" customFormat="1" ht="15.75" x14ac:dyDescent="0.25">
      <c r="A6" s="389" t="s">
        <v>160</v>
      </c>
      <c r="B6" s="393" t="s">
        <v>191</v>
      </c>
      <c r="C6" s="393"/>
      <c r="D6" s="393"/>
      <c r="E6" s="393"/>
      <c r="F6" s="393"/>
      <c r="G6" s="393"/>
      <c r="H6" s="393"/>
      <c r="I6" s="394" t="s">
        <v>239</v>
      </c>
      <c r="J6" s="394"/>
      <c r="K6" s="394"/>
      <c r="L6" s="394"/>
      <c r="M6" s="394"/>
      <c r="N6" s="394"/>
      <c r="O6" s="394"/>
    </row>
    <row r="7" spans="1:16" s="73" customFormat="1" ht="63.2" customHeight="1" x14ac:dyDescent="0.25">
      <c r="A7" s="389"/>
      <c r="B7" s="389" t="s">
        <v>63</v>
      </c>
      <c r="C7" s="389" t="s">
        <v>64</v>
      </c>
      <c r="D7" s="389" t="s">
        <v>65</v>
      </c>
      <c r="E7" s="389"/>
      <c r="F7" s="389"/>
      <c r="G7" s="389"/>
      <c r="H7" s="389" t="s">
        <v>66</v>
      </c>
      <c r="I7" s="389" t="s">
        <v>63</v>
      </c>
      <c r="J7" s="389" t="s">
        <v>64</v>
      </c>
      <c r="K7" s="389" t="s">
        <v>65</v>
      </c>
      <c r="L7" s="389"/>
      <c r="M7" s="389"/>
      <c r="N7" s="389"/>
      <c r="O7" s="389" t="s">
        <v>66</v>
      </c>
    </row>
    <row r="8" spans="1:16" s="73" customFormat="1" ht="27.75" customHeight="1" x14ac:dyDescent="0.25">
      <c r="A8" s="389"/>
      <c r="B8" s="389"/>
      <c r="C8" s="389"/>
      <c r="D8" s="389" t="s">
        <v>67</v>
      </c>
      <c r="E8" s="389" t="s">
        <v>68</v>
      </c>
      <c r="F8" s="389"/>
      <c r="G8" s="389"/>
      <c r="H8" s="389"/>
      <c r="I8" s="389"/>
      <c r="J8" s="389"/>
      <c r="K8" s="389" t="s">
        <v>67</v>
      </c>
      <c r="L8" s="389" t="s">
        <v>68</v>
      </c>
      <c r="M8" s="389"/>
      <c r="N8" s="389"/>
      <c r="O8" s="389"/>
    </row>
    <row r="9" spans="1:16" s="73" customFormat="1" ht="112.7" customHeight="1" x14ac:dyDescent="0.25">
      <c r="A9" s="389"/>
      <c r="B9" s="389"/>
      <c r="C9" s="389"/>
      <c r="D9" s="389"/>
      <c r="E9" s="74" t="s">
        <v>69</v>
      </c>
      <c r="F9" s="74" t="s">
        <v>70</v>
      </c>
      <c r="G9" s="74" t="s">
        <v>71</v>
      </c>
      <c r="H9" s="389"/>
      <c r="I9" s="389"/>
      <c r="J9" s="389"/>
      <c r="K9" s="389"/>
      <c r="L9" s="74" t="s">
        <v>69</v>
      </c>
      <c r="M9" s="74" t="s">
        <v>70</v>
      </c>
      <c r="N9" s="74" t="s">
        <v>71</v>
      </c>
      <c r="O9" s="389"/>
    </row>
    <row r="10" spans="1:16" s="77" customFormat="1" ht="49.7" customHeight="1" x14ac:dyDescent="0.2">
      <c r="A10" s="74">
        <v>1</v>
      </c>
      <c r="B10" s="74">
        <v>9</v>
      </c>
      <c r="C10" s="74">
        <v>10</v>
      </c>
      <c r="D10" s="74">
        <v>11</v>
      </c>
      <c r="E10" s="74">
        <v>12</v>
      </c>
      <c r="F10" s="74">
        <v>13</v>
      </c>
      <c r="G10" s="74">
        <v>14</v>
      </c>
      <c r="H10" s="74" t="s">
        <v>72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 t="s">
        <v>72</v>
      </c>
      <c r="P10" s="77" t="s">
        <v>161</v>
      </c>
    </row>
    <row r="11" spans="1:16" ht="22.5" customHeight="1" x14ac:dyDescent="0.3">
      <c r="A11" s="385"/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7"/>
    </row>
    <row r="12" spans="1:16" ht="26.45" customHeight="1" x14ac:dyDescent="0.3">
      <c r="A12" s="161"/>
      <c r="B12" s="162"/>
      <c r="C12" s="161"/>
      <c r="D12" s="163"/>
      <c r="E12" s="161"/>
      <c r="F12" s="163"/>
      <c r="G12" s="163"/>
      <c r="H12" s="164"/>
      <c r="I12" s="162"/>
      <c r="J12" s="162"/>
      <c r="K12" s="162"/>
      <c r="L12" s="162"/>
      <c r="M12" s="162"/>
      <c r="N12" s="162"/>
      <c r="O12" s="164"/>
      <c r="P12" s="165">
        <f>K12/1.302</f>
        <v>0</v>
      </c>
    </row>
    <row r="13" spans="1:16" ht="18.75" x14ac:dyDescent="0.3">
      <c r="A13" s="161"/>
      <c r="B13" s="162"/>
      <c r="C13" s="161"/>
      <c r="D13" s="163"/>
      <c r="E13" s="161"/>
      <c r="F13" s="163"/>
      <c r="G13" s="163"/>
      <c r="H13" s="164"/>
      <c r="I13" s="162"/>
      <c r="J13" s="162"/>
      <c r="K13" s="162"/>
      <c r="L13" s="162"/>
      <c r="M13" s="162"/>
      <c r="N13" s="162"/>
      <c r="O13" s="164"/>
      <c r="P13" s="165">
        <f>K13/1.302</f>
        <v>0</v>
      </c>
    </row>
    <row r="14" spans="1:16" ht="18.75" x14ac:dyDescent="0.3">
      <c r="A14" s="161"/>
      <c r="B14" s="162"/>
      <c r="C14" s="161"/>
      <c r="D14" s="163"/>
      <c r="E14" s="161"/>
      <c r="F14" s="163"/>
      <c r="G14" s="163"/>
      <c r="H14" s="164"/>
      <c r="I14" s="162"/>
      <c r="J14" s="162"/>
      <c r="K14" s="162"/>
      <c r="L14" s="162"/>
      <c r="M14" s="162"/>
      <c r="N14" s="162"/>
      <c r="O14" s="164"/>
      <c r="P14" s="165">
        <f>K14/1.302</f>
        <v>0</v>
      </c>
    </row>
    <row r="15" spans="1:16" ht="18.75" x14ac:dyDescent="0.3">
      <c r="A15" s="166"/>
      <c r="B15" s="167"/>
      <c r="C15" s="166"/>
      <c r="D15" s="163"/>
      <c r="E15" s="166"/>
      <c r="F15" s="163"/>
      <c r="G15" s="163"/>
      <c r="H15" s="164"/>
      <c r="I15" s="162"/>
      <c r="J15" s="162"/>
      <c r="K15" s="162"/>
      <c r="L15" s="162"/>
      <c r="M15" s="162"/>
      <c r="N15" s="162"/>
      <c r="O15" s="164"/>
      <c r="P15" s="165">
        <f>K15/1.302</f>
        <v>0</v>
      </c>
    </row>
    <row r="16" spans="1:16" ht="18.75" x14ac:dyDescent="0.3">
      <c r="A16" s="168"/>
      <c r="B16" s="169"/>
      <c r="C16" s="168"/>
      <c r="D16" s="168"/>
      <c r="E16" s="168"/>
      <c r="F16" s="168"/>
      <c r="G16" s="168"/>
      <c r="H16" s="164"/>
      <c r="I16" s="169"/>
      <c r="J16" s="168"/>
      <c r="K16" s="168"/>
      <c r="L16" s="168"/>
      <c r="M16" s="168"/>
      <c r="N16" s="168"/>
      <c r="O16" s="164"/>
      <c r="P16" s="165">
        <f>K16/1.302</f>
        <v>0</v>
      </c>
    </row>
    <row r="17" spans="1:16" ht="22.5" customHeight="1" x14ac:dyDescent="0.3">
      <c r="A17" s="385"/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7"/>
      <c r="P17" s="170"/>
    </row>
    <row r="18" spans="1:16" ht="26.45" customHeight="1" x14ac:dyDescent="0.3">
      <c r="A18" s="161"/>
      <c r="B18" s="162"/>
      <c r="C18" s="162"/>
      <c r="D18" s="162"/>
      <c r="E18" s="162"/>
      <c r="F18" s="162"/>
      <c r="G18" s="162"/>
      <c r="H18" s="164"/>
      <c r="I18" s="162"/>
      <c r="J18" s="162"/>
      <c r="K18" s="162"/>
      <c r="L18" s="162"/>
      <c r="M18" s="162"/>
      <c r="N18" s="162"/>
      <c r="O18" s="164"/>
      <c r="P18" s="165">
        <f>K18/1.302</f>
        <v>0</v>
      </c>
    </row>
    <row r="19" spans="1:16" ht="18.75" x14ac:dyDescent="0.3">
      <c r="A19" s="161"/>
      <c r="B19" s="162"/>
      <c r="C19" s="162"/>
      <c r="D19" s="162"/>
      <c r="E19" s="162"/>
      <c r="F19" s="162"/>
      <c r="G19" s="162"/>
      <c r="H19" s="164"/>
      <c r="I19" s="162"/>
      <c r="J19" s="162"/>
      <c r="K19" s="162"/>
      <c r="L19" s="162"/>
      <c r="M19" s="162"/>
      <c r="N19" s="162"/>
      <c r="O19" s="164"/>
      <c r="P19" s="165">
        <f>K19/1.302</f>
        <v>0</v>
      </c>
    </row>
    <row r="20" spans="1:16" ht="18.75" x14ac:dyDescent="0.3">
      <c r="A20" s="161"/>
      <c r="B20" s="162"/>
      <c r="C20" s="162"/>
      <c r="D20" s="162"/>
      <c r="E20" s="162"/>
      <c r="F20" s="162"/>
      <c r="G20" s="162"/>
      <c r="H20" s="164"/>
      <c r="I20" s="162"/>
      <c r="J20" s="162"/>
      <c r="K20" s="162"/>
      <c r="L20" s="162"/>
      <c r="M20" s="162"/>
      <c r="N20" s="162"/>
      <c r="O20" s="164"/>
      <c r="P20" s="165">
        <f>K20/1.302</f>
        <v>0</v>
      </c>
    </row>
    <row r="21" spans="1:16" ht="18.75" x14ac:dyDescent="0.3">
      <c r="A21" s="166"/>
      <c r="B21" s="162"/>
      <c r="C21" s="162"/>
      <c r="D21" s="162"/>
      <c r="E21" s="162"/>
      <c r="F21" s="162"/>
      <c r="G21" s="162"/>
      <c r="H21" s="164"/>
      <c r="I21" s="162"/>
      <c r="J21" s="162"/>
      <c r="K21" s="162"/>
      <c r="L21" s="162"/>
      <c r="M21" s="162"/>
      <c r="N21" s="162"/>
      <c r="O21" s="164"/>
      <c r="P21" s="165">
        <f>K21/1.302</f>
        <v>0</v>
      </c>
    </row>
    <row r="22" spans="1:16" ht="18.75" x14ac:dyDescent="0.3">
      <c r="A22" s="168"/>
      <c r="B22" s="169"/>
      <c r="C22" s="168"/>
      <c r="D22" s="168"/>
      <c r="E22" s="168"/>
      <c r="F22" s="168"/>
      <c r="G22" s="168"/>
      <c r="H22" s="164"/>
      <c r="I22" s="169"/>
      <c r="J22" s="168"/>
      <c r="K22" s="168"/>
      <c r="L22" s="168"/>
      <c r="M22" s="168"/>
      <c r="N22" s="168"/>
      <c r="O22" s="164"/>
      <c r="P22" s="165">
        <f>K22/1.302</f>
        <v>0</v>
      </c>
    </row>
    <row r="23" spans="1:16" ht="22.5" customHeight="1" x14ac:dyDescent="0.3">
      <c r="A23" s="385"/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7"/>
      <c r="P23" s="170"/>
    </row>
    <row r="24" spans="1:16" ht="26.45" customHeight="1" x14ac:dyDescent="0.3">
      <c r="A24" s="161"/>
      <c r="B24" s="162"/>
      <c r="C24" s="162"/>
      <c r="D24" s="162"/>
      <c r="E24" s="162"/>
      <c r="F24" s="162"/>
      <c r="G24" s="162"/>
      <c r="H24" s="164"/>
      <c r="I24" s="162"/>
      <c r="J24" s="162"/>
      <c r="K24" s="162"/>
      <c r="L24" s="162"/>
      <c r="M24" s="162"/>
      <c r="N24" s="162"/>
      <c r="O24" s="164"/>
      <c r="P24" s="165">
        <f>K24/1.302</f>
        <v>0</v>
      </c>
    </row>
    <row r="25" spans="1:16" ht="18.75" x14ac:dyDescent="0.3">
      <c r="A25" s="161"/>
      <c r="B25" s="162"/>
      <c r="C25" s="162"/>
      <c r="D25" s="162"/>
      <c r="E25" s="162"/>
      <c r="F25" s="162"/>
      <c r="G25" s="162"/>
      <c r="H25" s="164"/>
      <c r="I25" s="162"/>
      <c r="J25" s="162"/>
      <c r="K25" s="162"/>
      <c r="L25" s="162"/>
      <c r="M25" s="162"/>
      <c r="N25" s="162"/>
      <c r="O25" s="164"/>
      <c r="P25" s="165">
        <f>K25/1.302</f>
        <v>0</v>
      </c>
    </row>
    <row r="26" spans="1:16" ht="18.75" x14ac:dyDescent="0.3">
      <c r="A26" s="161"/>
      <c r="B26" s="162"/>
      <c r="C26" s="162"/>
      <c r="D26" s="162"/>
      <c r="E26" s="162"/>
      <c r="F26" s="162"/>
      <c r="G26" s="162"/>
      <c r="H26" s="164"/>
      <c r="I26" s="162"/>
      <c r="J26" s="162"/>
      <c r="K26" s="162"/>
      <c r="L26" s="162"/>
      <c r="M26" s="162"/>
      <c r="N26" s="162"/>
      <c r="O26" s="164"/>
      <c r="P26" s="165">
        <f>K26/1.302</f>
        <v>0</v>
      </c>
    </row>
    <row r="27" spans="1:16" ht="18.75" x14ac:dyDescent="0.3">
      <c r="A27" s="166"/>
      <c r="B27" s="162"/>
      <c r="C27" s="162"/>
      <c r="D27" s="162"/>
      <c r="E27" s="162"/>
      <c r="F27" s="162"/>
      <c r="G27" s="162"/>
      <c r="H27" s="164"/>
      <c r="I27" s="162"/>
      <c r="J27" s="162"/>
      <c r="K27" s="162"/>
      <c r="L27" s="162"/>
      <c r="M27" s="162"/>
      <c r="N27" s="162"/>
      <c r="O27" s="164"/>
      <c r="P27" s="165">
        <f>K27/1.302</f>
        <v>0</v>
      </c>
    </row>
    <row r="28" spans="1:16" ht="18.75" x14ac:dyDescent="0.3">
      <c r="A28" s="168"/>
      <c r="B28" s="169"/>
      <c r="C28" s="168"/>
      <c r="D28" s="168"/>
      <c r="E28" s="168"/>
      <c r="F28" s="168"/>
      <c r="G28" s="168"/>
      <c r="H28" s="164"/>
      <c r="I28" s="169"/>
      <c r="J28" s="168"/>
      <c r="K28" s="168"/>
      <c r="L28" s="168"/>
      <c r="M28" s="168"/>
      <c r="N28" s="168"/>
      <c r="O28" s="164"/>
      <c r="P28" s="165">
        <f>K28/1.302</f>
        <v>0</v>
      </c>
    </row>
    <row r="29" spans="1:16" ht="22.5" customHeight="1" x14ac:dyDescent="0.3">
      <c r="A29" s="385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7"/>
      <c r="P29" s="170"/>
    </row>
    <row r="30" spans="1:16" ht="26.45" customHeight="1" x14ac:dyDescent="0.3">
      <c r="A30" s="161"/>
      <c r="B30" s="162"/>
      <c r="C30" s="161"/>
      <c r="D30" s="163"/>
      <c r="E30" s="161"/>
      <c r="F30" s="163"/>
      <c r="G30" s="163"/>
      <c r="H30" s="164"/>
      <c r="I30" s="162"/>
      <c r="J30" s="162"/>
      <c r="K30" s="162"/>
      <c r="L30" s="162"/>
      <c r="M30" s="162"/>
      <c r="N30" s="162"/>
      <c r="O30" s="164"/>
      <c r="P30" s="165">
        <f>K30/1.302</f>
        <v>0</v>
      </c>
    </row>
    <row r="31" spans="1:16" ht="18.75" x14ac:dyDescent="0.3">
      <c r="A31" s="161"/>
      <c r="B31" s="162"/>
      <c r="C31" s="161"/>
      <c r="D31" s="163"/>
      <c r="E31" s="161"/>
      <c r="F31" s="163"/>
      <c r="G31" s="163"/>
      <c r="H31" s="164"/>
      <c r="I31" s="162"/>
      <c r="J31" s="162"/>
      <c r="K31" s="162"/>
      <c r="L31" s="162"/>
      <c r="M31" s="162"/>
      <c r="N31" s="162"/>
      <c r="O31" s="164"/>
      <c r="P31" s="165">
        <f>K31/1.302</f>
        <v>0</v>
      </c>
    </row>
    <row r="32" spans="1:16" ht="18.75" x14ac:dyDescent="0.3">
      <c r="A32" s="161"/>
      <c r="B32" s="162"/>
      <c r="C32" s="161"/>
      <c r="D32" s="163"/>
      <c r="E32" s="161"/>
      <c r="F32" s="163"/>
      <c r="G32" s="163"/>
      <c r="H32" s="164"/>
      <c r="I32" s="162"/>
      <c r="J32" s="162"/>
      <c r="K32" s="162"/>
      <c r="L32" s="162"/>
      <c r="M32" s="162"/>
      <c r="N32" s="162"/>
      <c r="O32" s="164"/>
      <c r="P32" s="165">
        <f>K32/1.302</f>
        <v>0</v>
      </c>
    </row>
    <row r="33" spans="1:16" ht="18.75" x14ac:dyDescent="0.3">
      <c r="A33" s="166"/>
      <c r="B33" s="167"/>
      <c r="C33" s="166"/>
      <c r="D33" s="163"/>
      <c r="E33" s="166"/>
      <c r="F33" s="163"/>
      <c r="G33" s="163"/>
      <c r="H33" s="164"/>
      <c r="I33" s="162"/>
      <c r="J33" s="162"/>
      <c r="K33" s="162"/>
      <c r="L33" s="162"/>
      <c r="M33" s="162"/>
      <c r="N33" s="162"/>
      <c r="O33" s="164"/>
      <c r="P33" s="165">
        <f>K33/1.302</f>
        <v>0</v>
      </c>
    </row>
    <row r="34" spans="1:16" ht="18.75" x14ac:dyDescent="0.3">
      <c r="A34" s="168"/>
      <c r="B34" s="169"/>
      <c r="C34" s="168"/>
      <c r="D34" s="168"/>
      <c r="E34" s="168"/>
      <c r="F34" s="168"/>
      <c r="G34" s="168"/>
      <c r="H34" s="164"/>
      <c r="I34" s="169"/>
      <c r="J34" s="168"/>
      <c r="K34" s="168"/>
      <c r="L34" s="168"/>
      <c r="M34" s="168"/>
      <c r="N34" s="168"/>
      <c r="O34" s="164"/>
      <c r="P34" s="165">
        <f>K34/1.302</f>
        <v>0</v>
      </c>
    </row>
    <row r="35" spans="1:16" ht="22.5" customHeight="1" x14ac:dyDescent="0.3">
      <c r="A35" s="385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7"/>
      <c r="P35" s="170"/>
    </row>
    <row r="36" spans="1:16" ht="26.45" customHeight="1" x14ac:dyDescent="0.3">
      <c r="A36" s="161"/>
      <c r="B36" s="162"/>
      <c r="C36" s="161"/>
      <c r="D36" s="163"/>
      <c r="E36" s="161"/>
      <c r="F36" s="163"/>
      <c r="G36" s="163"/>
      <c r="H36" s="164"/>
      <c r="I36" s="162"/>
      <c r="J36" s="162"/>
      <c r="K36" s="162"/>
      <c r="L36" s="162"/>
      <c r="M36" s="162"/>
      <c r="N36" s="162"/>
      <c r="O36" s="164"/>
      <c r="P36" s="165">
        <f>K36/1.302</f>
        <v>0</v>
      </c>
    </row>
    <row r="37" spans="1:16" ht="18.75" x14ac:dyDescent="0.3">
      <c r="A37" s="161"/>
      <c r="B37" s="162"/>
      <c r="C37" s="161"/>
      <c r="D37" s="163"/>
      <c r="E37" s="161"/>
      <c r="F37" s="163"/>
      <c r="G37" s="163"/>
      <c r="H37" s="164"/>
      <c r="I37" s="162"/>
      <c r="J37" s="162"/>
      <c r="K37" s="162"/>
      <c r="L37" s="162"/>
      <c r="M37" s="162"/>
      <c r="N37" s="162"/>
      <c r="O37" s="164"/>
      <c r="P37" s="165">
        <f>K37/1.302</f>
        <v>0</v>
      </c>
    </row>
    <row r="38" spans="1:16" ht="18.75" x14ac:dyDescent="0.3">
      <c r="A38" s="161"/>
      <c r="B38" s="162"/>
      <c r="C38" s="161"/>
      <c r="D38" s="163"/>
      <c r="E38" s="161"/>
      <c r="F38" s="163"/>
      <c r="G38" s="163"/>
      <c r="H38" s="164"/>
      <c r="I38" s="162"/>
      <c r="J38" s="162"/>
      <c r="K38" s="162"/>
      <c r="L38" s="162"/>
      <c r="M38" s="162"/>
      <c r="N38" s="162"/>
      <c r="O38" s="164"/>
      <c r="P38" s="165">
        <f>K38/1.302</f>
        <v>0</v>
      </c>
    </row>
    <row r="39" spans="1:16" ht="18.75" x14ac:dyDescent="0.3">
      <c r="A39" s="166"/>
      <c r="B39" s="167"/>
      <c r="C39" s="171"/>
      <c r="D39" s="163"/>
      <c r="E39" s="171"/>
      <c r="F39" s="163"/>
      <c r="G39" s="163"/>
      <c r="H39" s="164"/>
      <c r="I39" s="162"/>
      <c r="J39" s="162"/>
      <c r="K39" s="162"/>
      <c r="L39" s="162"/>
      <c r="M39" s="162"/>
      <c r="N39" s="162"/>
      <c r="O39" s="164"/>
      <c r="P39" s="165">
        <f>K39/1.302</f>
        <v>0</v>
      </c>
    </row>
    <row r="40" spans="1:16" ht="18.75" x14ac:dyDescent="0.3">
      <c r="A40" s="168"/>
      <c r="B40" s="169"/>
      <c r="C40" s="168"/>
      <c r="D40" s="168"/>
      <c r="E40" s="168"/>
      <c r="F40" s="168"/>
      <c r="G40" s="168"/>
      <c r="H40" s="164"/>
      <c r="I40" s="169"/>
      <c r="J40" s="168"/>
      <c r="K40" s="168"/>
      <c r="L40" s="168"/>
      <c r="M40" s="168"/>
      <c r="N40" s="168"/>
      <c r="O40" s="164"/>
      <c r="P40" s="165">
        <f>K40/1.302</f>
        <v>0</v>
      </c>
    </row>
    <row r="41" spans="1:16" ht="22.5" customHeight="1" x14ac:dyDescent="0.3">
      <c r="A41" s="385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7"/>
      <c r="P41" s="170"/>
    </row>
    <row r="42" spans="1:16" ht="26.45" customHeight="1" x14ac:dyDescent="0.3">
      <c r="A42" s="161"/>
      <c r="B42" s="162"/>
      <c r="C42" s="161"/>
      <c r="D42" s="163"/>
      <c r="E42" s="161"/>
      <c r="F42" s="163"/>
      <c r="G42" s="163"/>
      <c r="H42" s="164"/>
      <c r="I42" s="162"/>
      <c r="J42" s="162"/>
      <c r="K42" s="162"/>
      <c r="L42" s="162"/>
      <c r="M42" s="162"/>
      <c r="N42" s="162"/>
      <c r="O42" s="164"/>
      <c r="P42" s="165">
        <f>K42/1.302</f>
        <v>0</v>
      </c>
    </row>
    <row r="43" spans="1:16" ht="18.75" x14ac:dyDescent="0.3">
      <c r="A43" s="161"/>
      <c r="B43" s="162"/>
      <c r="C43" s="161"/>
      <c r="D43" s="163"/>
      <c r="E43" s="161"/>
      <c r="F43" s="163"/>
      <c r="G43" s="163"/>
      <c r="H43" s="164"/>
      <c r="I43" s="162"/>
      <c r="J43" s="162"/>
      <c r="K43" s="162"/>
      <c r="L43" s="162"/>
      <c r="M43" s="162"/>
      <c r="N43" s="162"/>
      <c r="O43" s="164"/>
      <c r="P43" s="165">
        <f>K43/1.302</f>
        <v>0</v>
      </c>
    </row>
    <row r="44" spans="1:16" ht="18.75" x14ac:dyDescent="0.3">
      <c r="A44" s="161"/>
      <c r="B44" s="162"/>
      <c r="C44" s="161"/>
      <c r="D44" s="163"/>
      <c r="E44" s="161"/>
      <c r="F44" s="163"/>
      <c r="G44" s="163"/>
      <c r="H44" s="164"/>
      <c r="I44" s="162"/>
      <c r="J44" s="162"/>
      <c r="K44" s="162"/>
      <c r="L44" s="162"/>
      <c r="M44" s="162"/>
      <c r="N44" s="162"/>
      <c r="O44" s="164"/>
      <c r="P44" s="165">
        <f>K44/1.302</f>
        <v>0</v>
      </c>
    </row>
    <row r="45" spans="1:16" ht="18.75" x14ac:dyDescent="0.3">
      <c r="A45" s="166"/>
      <c r="B45" s="167"/>
      <c r="C45" s="166"/>
      <c r="D45" s="163"/>
      <c r="E45" s="166"/>
      <c r="F45" s="163"/>
      <c r="G45" s="163"/>
      <c r="H45" s="164"/>
      <c r="I45" s="162"/>
      <c r="J45" s="162"/>
      <c r="K45" s="162"/>
      <c r="L45" s="162"/>
      <c r="M45" s="162"/>
      <c r="N45" s="162"/>
      <c r="O45" s="164"/>
      <c r="P45" s="165">
        <f>K45/1.302</f>
        <v>0</v>
      </c>
    </row>
    <row r="46" spans="1:16" ht="18.75" x14ac:dyDescent="0.3">
      <c r="A46" s="168"/>
      <c r="B46" s="169"/>
      <c r="C46" s="168"/>
      <c r="D46" s="168"/>
      <c r="E46" s="168"/>
      <c r="F46" s="168"/>
      <c r="G46" s="168"/>
      <c r="H46" s="164"/>
      <c r="I46" s="169"/>
      <c r="J46" s="168"/>
      <c r="K46" s="168"/>
      <c r="L46" s="168"/>
      <c r="M46" s="168"/>
      <c r="N46" s="168"/>
      <c r="O46" s="164"/>
      <c r="P46" s="165">
        <f>K46/1.302</f>
        <v>0</v>
      </c>
    </row>
    <row r="47" spans="1:16" ht="22.5" customHeight="1" x14ac:dyDescent="0.3">
      <c r="A47" s="385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7"/>
      <c r="P47" s="170"/>
    </row>
    <row r="48" spans="1:16" ht="26.45" customHeight="1" x14ac:dyDescent="0.3">
      <c r="A48" s="161"/>
      <c r="B48" s="162"/>
      <c r="C48" s="161"/>
      <c r="D48" s="163"/>
      <c r="E48" s="161"/>
      <c r="F48" s="163"/>
      <c r="G48" s="163"/>
      <c r="H48" s="164"/>
      <c r="I48" s="162"/>
      <c r="J48" s="162"/>
      <c r="K48" s="162"/>
      <c r="L48" s="162"/>
      <c r="M48" s="162"/>
      <c r="N48" s="162"/>
      <c r="O48" s="164"/>
      <c r="P48" s="165">
        <f>K48/1.302</f>
        <v>0</v>
      </c>
    </row>
    <row r="49" spans="1:16" ht="18.75" x14ac:dyDescent="0.3">
      <c r="A49" s="161"/>
      <c r="B49" s="162"/>
      <c r="C49" s="161"/>
      <c r="D49" s="163"/>
      <c r="E49" s="161"/>
      <c r="F49" s="163"/>
      <c r="G49" s="163"/>
      <c r="H49" s="164"/>
      <c r="I49" s="162"/>
      <c r="J49" s="162"/>
      <c r="K49" s="162"/>
      <c r="L49" s="162"/>
      <c r="M49" s="162"/>
      <c r="N49" s="162"/>
      <c r="O49" s="164"/>
      <c r="P49" s="165">
        <f>K49/1.302</f>
        <v>0</v>
      </c>
    </row>
    <row r="50" spans="1:16" ht="18.75" x14ac:dyDescent="0.3">
      <c r="A50" s="161"/>
      <c r="B50" s="162"/>
      <c r="C50" s="161"/>
      <c r="D50" s="163"/>
      <c r="E50" s="161"/>
      <c r="F50" s="163"/>
      <c r="G50" s="163"/>
      <c r="H50" s="164"/>
      <c r="I50" s="162"/>
      <c r="J50" s="162"/>
      <c r="K50" s="162"/>
      <c r="L50" s="162"/>
      <c r="M50" s="162"/>
      <c r="N50" s="162"/>
      <c r="O50" s="164"/>
      <c r="P50" s="165">
        <f>K50/1.302</f>
        <v>0</v>
      </c>
    </row>
    <row r="51" spans="1:16" ht="18.75" x14ac:dyDescent="0.3">
      <c r="A51" s="166"/>
      <c r="B51" s="167"/>
      <c r="C51" s="166"/>
      <c r="D51" s="163"/>
      <c r="E51" s="166"/>
      <c r="F51" s="163"/>
      <c r="G51" s="163"/>
      <c r="H51" s="164"/>
      <c r="I51" s="162"/>
      <c r="J51" s="162"/>
      <c r="K51" s="162"/>
      <c r="L51" s="162"/>
      <c r="M51" s="162"/>
      <c r="N51" s="162"/>
      <c r="O51" s="164"/>
      <c r="P51" s="165">
        <f>K51/1.302</f>
        <v>0</v>
      </c>
    </row>
    <row r="52" spans="1:16" ht="18.75" x14ac:dyDescent="0.3">
      <c r="A52" s="168"/>
      <c r="B52" s="169"/>
      <c r="C52" s="168"/>
      <c r="D52" s="168"/>
      <c r="E52" s="168"/>
      <c r="F52" s="168"/>
      <c r="G52" s="168"/>
      <c r="H52" s="164"/>
      <c r="I52" s="169"/>
      <c r="J52" s="168"/>
      <c r="K52" s="168"/>
      <c r="L52" s="168"/>
      <c r="M52" s="168"/>
      <c r="N52" s="168"/>
      <c r="O52" s="164"/>
      <c r="P52" s="165">
        <f>K52/1.302</f>
        <v>0</v>
      </c>
    </row>
    <row r="53" spans="1:16" ht="22.5" customHeight="1" x14ac:dyDescent="0.3">
      <c r="A53" s="385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7"/>
      <c r="P53" s="170"/>
    </row>
    <row r="54" spans="1:16" ht="26.45" customHeight="1" x14ac:dyDescent="0.3">
      <c r="A54" s="161"/>
      <c r="B54" s="162"/>
      <c r="C54" s="161"/>
      <c r="D54" s="163"/>
      <c r="E54" s="161"/>
      <c r="F54" s="163"/>
      <c r="G54" s="163"/>
      <c r="H54" s="164"/>
      <c r="I54" s="162"/>
      <c r="J54" s="162"/>
      <c r="K54" s="162"/>
      <c r="L54" s="162"/>
      <c r="M54" s="162"/>
      <c r="N54" s="162"/>
      <c r="O54" s="164"/>
      <c r="P54" s="165">
        <f>K54/1.302</f>
        <v>0</v>
      </c>
    </row>
    <row r="55" spans="1:16" ht="18.75" x14ac:dyDescent="0.3">
      <c r="A55" s="161"/>
      <c r="B55" s="162"/>
      <c r="C55" s="161"/>
      <c r="D55" s="163"/>
      <c r="E55" s="161"/>
      <c r="F55" s="163"/>
      <c r="G55" s="163"/>
      <c r="H55" s="164"/>
      <c r="I55" s="162"/>
      <c r="J55" s="162"/>
      <c r="K55" s="162"/>
      <c r="L55" s="162"/>
      <c r="M55" s="162"/>
      <c r="N55" s="162"/>
      <c r="O55" s="164"/>
      <c r="P55" s="165">
        <f>K55/1.302</f>
        <v>0</v>
      </c>
    </row>
    <row r="56" spans="1:16" ht="18.75" x14ac:dyDescent="0.3">
      <c r="A56" s="161"/>
      <c r="B56" s="162"/>
      <c r="C56" s="161"/>
      <c r="D56" s="163"/>
      <c r="E56" s="161"/>
      <c r="F56" s="163"/>
      <c r="G56" s="163"/>
      <c r="H56" s="164"/>
      <c r="I56" s="162"/>
      <c r="J56" s="162"/>
      <c r="K56" s="162"/>
      <c r="L56" s="162"/>
      <c r="M56" s="162"/>
      <c r="N56" s="162"/>
      <c r="O56" s="164"/>
      <c r="P56" s="165">
        <f>K56/1.302</f>
        <v>0</v>
      </c>
    </row>
    <row r="57" spans="1:16" ht="18.75" x14ac:dyDescent="0.3">
      <c r="A57" s="166"/>
      <c r="B57" s="167"/>
      <c r="C57" s="166"/>
      <c r="D57" s="163"/>
      <c r="E57" s="166"/>
      <c r="F57" s="163"/>
      <c r="G57" s="163"/>
      <c r="H57" s="164"/>
      <c r="I57" s="162"/>
      <c r="J57" s="162"/>
      <c r="K57" s="162"/>
      <c r="L57" s="162"/>
      <c r="M57" s="162"/>
      <c r="N57" s="162"/>
      <c r="O57" s="164"/>
      <c r="P57" s="165">
        <f>K57/1.302</f>
        <v>0</v>
      </c>
    </row>
    <row r="58" spans="1:16" ht="18.75" x14ac:dyDescent="0.3">
      <c r="A58" s="168"/>
      <c r="B58" s="169"/>
      <c r="C58" s="168"/>
      <c r="D58" s="168"/>
      <c r="E58" s="168"/>
      <c r="F58" s="168"/>
      <c r="G58" s="168"/>
      <c r="H58" s="164"/>
      <c r="I58" s="169"/>
      <c r="J58" s="168"/>
      <c r="K58" s="168"/>
      <c r="L58" s="168"/>
      <c r="M58" s="168"/>
      <c r="N58" s="168"/>
      <c r="O58" s="164"/>
      <c r="P58" s="165">
        <f>K58/1.302</f>
        <v>0</v>
      </c>
    </row>
    <row r="59" spans="1:16" ht="22.5" customHeight="1" x14ac:dyDescent="0.3">
      <c r="A59" s="385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7"/>
      <c r="P59" s="170"/>
    </row>
    <row r="60" spans="1:16" ht="26.45" customHeight="1" x14ac:dyDescent="0.3">
      <c r="A60" s="161"/>
      <c r="B60" s="162"/>
      <c r="C60" s="161"/>
      <c r="D60" s="163"/>
      <c r="E60" s="161"/>
      <c r="F60" s="163"/>
      <c r="G60" s="163"/>
      <c r="H60" s="164"/>
      <c r="I60" s="162"/>
      <c r="J60" s="162"/>
      <c r="K60" s="162"/>
      <c r="L60" s="162"/>
      <c r="M60" s="162"/>
      <c r="N60" s="162"/>
      <c r="O60" s="164"/>
      <c r="P60" s="165">
        <f>K60/1.302</f>
        <v>0</v>
      </c>
    </row>
    <row r="61" spans="1:16" ht="18.75" x14ac:dyDescent="0.3">
      <c r="A61" s="161"/>
      <c r="B61" s="162"/>
      <c r="C61" s="161"/>
      <c r="D61" s="163"/>
      <c r="E61" s="161"/>
      <c r="F61" s="163"/>
      <c r="G61" s="163"/>
      <c r="H61" s="164"/>
      <c r="I61" s="162"/>
      <c r="J61" s="162"/>
      <c r="K61" s="162"/>
      <c r="L61" s="162"/>
      <c r="M61" s="162"/>
      <c r="N61" s="162"/>
      <c r="O61" s="164"/>
      <c r="P61" s="165">
        <f>K61/1.302</f>
        <v>0</v>
      </c>
    </row>
    <row r="62" spans="1:16" ht="18.75" x14ac:dyDescent="0.3">
      <c r="A62" s="161"/>
      <c r="B62" s="162"/>
      <c r="C62" s="161"/>
      <c r="D62" s="163"/>
      <c r="E62" s="161"/>
      <c r="F62" s="163"/>
      <c r="G62" s="163"/>
      <c r="H62" s="164"/>
      <c r="I62" s="162"/>
      <c r="J62" s="162"/>
      <c r="K62" s="162"/>
      <c r="L62" s="162"/>
      <c r="M62" s="162"/>
      <c r="N62" s="162"/>
      <c r="O62" s="164"/>
      <c r="P62" s="165">
        <f>K62/1.302</f>
        <v>0</v>
      </c>
    </row>
    <row r="63" spans="1:16" ht="18.75" x14ac:dyDescent="0.3">
      <c r="A63" s="166"/>
      <c r="B63" s="167"/>
      <c r="C63" s="166"/>
      <c r="D63" s="163"/>
      <c r="E63" s="166"/>
      <c r="F63" s="163"/>
      <c r="G63" s="163"/>
      <c r="H63" s="164"/>
      <c r="I63" s="162"/>
      <c r="J63" s="162"/>
      <c r="K63" s="162"/>
      <c r="L63" s="162"/>
      <c r="M63" s="162"/>
      <c r="N63" s="162"/>
      <c r="O63" s="164"/>
      <c r="P63" s="165">
        <f>K63/1.302</f>
        <v>0</v>
      </c>
    </row>
    <row r="64" spans="1:16" ht="18.75" x14ac:dyDescent="0.3">
      <c r="A64" s="168"/>
      <c r="B64" s="169"/>
      <c r="C64" s="168"/>
      <c r="D64" s="168"/>
      <c r="E64" s="168"/>
      <c r="F64" s="168"/>
      <c r="G64" s="168"/>
      <c r="H64" s="164"/>
      <c r="I64" s="169"/>
      <c r="J64" s="168"/>
      <c r="K64" s="168"/>
      <c r="L64" s="168"/>
      <c r="M64" s="168"/>
      <c r="N64" s="168"/>
      <c r="O64" s="164"/>
      <c r="P64" s="165">
        <f>K64/1.302</f>
        <v>0</v>
      </c>
    </row>
    <row r="65" spans="1:16" ht="22.5" customHeight="1" x14ac:dyDescent="0.3">
      <c r="A65" s="385"/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7"/>
      <c r="P65" s="170"/>
    </row>
    <row r="66" spans="1:16" ht="26.45" customHeight="1" x14ac:dyDescent="0.3">
      <c r="A66" s="161"/>
      <c r="B66" s="162"/>
      <c r="C66" s="161"/>
      <c r="D66" s="163"/>
      <c r="E66" s="161"/>
      <c r="F66" s="163"/>
      <c r="G66" s="163"/>
      <c r="H66" s="164"/>
      <c r="I66" s="162"/>
      <c r="J66" s="162"/>
      <c r="K66" s="162"/>
      <c r="L66" s="162"/>
      <c r="M66" s="162"/>
      <c r="N66" s="162"/>
      <c r="O66" s="164"/>
      <c r="P66" s="165">
        <f>K66/1.302</f>
        <v>0</v>
      </c>
    </row>
    <row r="67" spans="1:16" ht="18.75" x14ac:dyDescent="0.3">
      <c r="A67" s="161"/>
      <c r="B67" s="162"/>
      <c r="C67" s="161"/>
      <c r="D67" s="163"/>
      <c r="E67" s="161"/>
      <c r="F67" s="163"/>
      <c r="G67" s="163"/>
      <c r="H67" s="164"/>
      <c r="I67" s="162"/>
      <c r="J67" s="162"/>
      <c r="K67" s="162"/>
      <c r="L67" s="162"/>
      <c r="M67" s="162"/>
      <c r="N67" s="162"/>
      <c r="O67" s="164"/>
      <c r="P67" s="165">
        <f>K67/1.302</f>
        <v>0</v>
      </c>
    </row>
    <row r="68" spans="1:16" ht="18.75" x14ac:dyDescent="0.3">
      <c r="A68" s="161"/>
      <c r="B68" s="162"/>
      <c r="C68" s="161"/>
      <c r="D68" s="163"/>
      <c r="E68" s="161"/>
      <c r="F68" s="163"/>
      <c r="G68" s="163"/>
      <c r="H68" s="164"/>
      <c r="I68" s="162"/>
      <c r="J68" s="162"/>
      <c r="K68" s="162"/>
      <c r="L68" s="162"/>
      <c r="M68" s="162"/>
      <c r="N68" s="162"/>
      <c r="O68" s="164"/>
      <c r="P68" s="165">
        <f>K68/1.302</f>
        <v>0</v>
      </c>
    </row>
    <row r="69" spans="1:16" ht="18.75" x14ac:dyDescent="0.3">
      <c r="A69" s="166"/>
      <c r="B69" s="167"/>
      <c r="C69" s="166"/>
      <c r="D69" s="163"/>
      <c r="E69" s="166"/>
      <c r="F69" s="163"/>
      <c r="G69" s="163"/>
      <c r="H69" s="164"/>
      <c r="I69" s="162"/>
      <c r="J69" s="162"/>
      <c r="K69" s="162"/>
      <c r="L69" s="162"/>
      <c r="M69" s="162"/>
      <c r="N69" s="162"/>
      <c r="O69" s="164"/>
      <c r="P69" s="165">
        <f>K69/1.302</f>
        <v>0</v>
      </c>
    </row>
    <row r="70" spans="1:16" ht="18.75" x14ac:dyDescent="0.3">
      <c r="A70" s="168"/>
      <c r="B70" s="169"/>
      <c r="C70" s="168"/>
      <c r="D70" s="168"/>
      <c r="E70" s="168"/>
      <c r="F70" s="168"/>
      <c r="G70" s="168"/>
      <c r="H70" s="164"/>
      <c r="I70" s="169"/>
      <c r="J70" s="168"/>
      <c r="K70" s="168"/>
      <c r="L70" s="168"/>
      <c r="M70" s="168"/>
      <c r="N70" s="168"/>
      <c r="O70" s="164"/>
      <c r="P70" s="165">
        <f>K70/1.302</f>
        <v>0</v>
      </c>
    </row>
    <row r="71" spans="1:16" ht="22.5" customHeight="1" x14ac:dyDescent="0.3">
      <c r="A71" s="385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7"/>
      <c r="P71" s="170"/>
    </row>
    <row r="72" spans="1:16" ht="26.45" customHeight="1" x14ac:dyDescent="0.3">
      <c r="A72" s="161"/>
      <c r="B72" s="162"/>
      <c r="C72" s="161"/>
      <c r="D72" s="163"/>
      <c r="E72" s="161"/>
      <c r="F72" s="163"/>
      <c r="G72" s="163"/>
      <c r="H72" s="164"/>
      <c r="I72" s="162"/>
      <c r="J72" s="162"/>
      <c r="K72" s="162"/>
      <c r="L72" s="162"/>
      <c r="M72" s="162"/>
      <c r="N72" s="162"/>
      <c r="O72" s="164"/>
      <c r="P72" s="165">
        <f>K72/1.302</f>
        <v>0</v>
      </c>
    </row>
    <row r="73" spans="1:16" ht="18.75" x14ac:dyDescent="0.3">
      <c r="A73" s="161"/>
      <c r="B73" s="162"/>
      <c r="C73" s="161"/>
      <c r="D73" s="163"/>
      <c r="E73" s="161"/>
      <c r="F73" s="163"/>
      <c r="G73" s="163"/>
      <c r="H73" s="164"/>
      <c r="I73" s="162"/>
      <c r="J73" s="162"/>
      <c r="K73" s="162"/>
      <c r="L73" s="162"/>
      <c r="M73" s="162"/>
      <c r="N73" s="162"/>
      <c r="O73" s="164"/>
      <c r="P73" s="165">
        <f>K73/1.302</f>
        <v>0</v>
      </c>
    </row>
    <row r="74" spans="1:16" ht="18.75" x14ac:dyDescent="0.3">
      <c r="A74" s="161"/>
      <c r="B74" s="162"/>
      <c r="C74" s="161"/>
      <c r="D74" s="163"/>
      <c r="E74" s="161"/>
      <c r="F74" s="163"/>
      <c r="G74" s="163"/>
      <c r="H74" s="164"/>
      <c r="I74" s="162"/>
      <c r="J74" s="162"/>
      <c r="K74" s="162"/>
      <c r="L74" s="162"/>
      <c r="M74" s="162"/>
      <c r="N74" s="162"/>
      <c r="O74" s="164"/>
      <c r="P74" s="165">
        <f>K74/1.302</f>
        <v>0</v>
      </c>
    </row>
    <row r="75" spans="1:16" ht="18.75" x14ac:dyDescent="0.3">
      <c r="A75" s="166"/>
      <c r="B75" s="167"/>
      <c r="C75" s="166"/>
      <c r="D75" s="163"/>
      <c r="E75" s="166"/>
      <c r="F75" s="163"/>
      <c r="G75" s="163"/>
      <c r="H75" s="164"/>
      <c r="I75" s="162"/>
      <c r="J75" s="162"/>
      <c r="K75" s="162"/>
      <c r="L75" s="162"/>
      <c r="M75" s="162"/>
      <c r="N75" s="162"/>
      <c r="O75" s="164"/>
      <c r="P75" s="165">
        <f>K75/1.302</f>
        <v>0</v>
      </c>
    </row>
    <row r="76" spans="1:16" ht="18.75" x14ac:dyDescent="0.3">
      <c r="A76" s="168"/>
      <c r="B76" s="169"/>
      <c r="C76" s="168"/>
      <c r="D76" s="168"/>
      <c r="E76" s="168"/>
      <c r="F76" s="168"/>
      <c r="G76" s="168"/>
      <c r="H76" s="164"/>
      <c r="I76" s="169"/>
      <c r="J76" s="168"/>
      <c r="K76" s="168"/>
      <c r="L76" s="168"/>
      <c r="M76" s="168"/>
      <c r="N76" s="168"/>
      <c r="O76" s="164"/>
      <c r="P76" s="165">
        <f>K76/1.302</f>
        <v>0</v>
      </c>
    </row>
    <row r="77" spans="1:16" ht="22.5" customHeight="1" x14ac:dyDescent="0.3">
      <c r="A77" s="385"/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7"/>
      <c r="P77" s="170"/>
    </row>
    <row r="78" spans="1:16" ht="26.45" customHeight="1" x14ac:dyDescent="0.3">
      <c r="A78" s="161"/>
      <c r="B78" s="162"/>
      <c r="C78" s="161"/>
      <c r="D78" s="163"/>
      <c r="E78" s="161"/>
      <c r="F78" s="163"/>
      <c r="G78" s="163"/>
      <c r="H78" s="164"/>
      <c r="I78" s="162"/>
      <c r="J78" s="162"/>
      <c r="K78" s="162"/>
      <c r="L78" s="162"/>
      <c r="M78" s="162"/>
      <c r="N78" s="162"/>
      <c r="O78" s="164"/>
      <c r="P78" s="165">
        <f>K78/1.302</f>
        <v>0</v>
      </c>
    </row>
    <row r="79" spans="1:16" ht="18.75" x14ac:dyDescent="0.3">
      <c r="A79" s="161"/>
      <c r="B79" s="162"/>
      <c r="C79" s="161"/>
      <c r="D79" s="163"/>
      <c r="E79" s="161"/>
      <c r="F79" s="163"/>
      <c r="G79" s="163"/>
      <c r="H79" s="164"/>
      <c r="I79" s="162"/>
      <c r="J79" s="162"/>
      <c r="K79" s="162"/>
      <c r="L79" s="162"/>
      <c r="M79" s="162"/>
      <c r="N79" s="162"/>
      <c r="O79" s="164"/>
      <c r="P79" s="165">
        <f>K79/1.302</f>
        <v>0</v>
      </c>
    </row>
    <row r="80" spans="1:16" ht="18.75" x14ac:dyDescent="0.3">
      <c r="A80" s="161"/>
      <c r="B80" s="162"/>
      <c r="C80" s="161"/>
      <c r="D80" s="163"/>
      <c r="E80" s="161"/>
      <c r="F80" s="163"/>
      <c r="G80" s="163"/>
      <c r="H80" s="164"/>
      <c r="I80" s="162"/>
      <c r="J80" s="162"/>
      <c r="K80" s="162"/>
      <c r="L80" s="162"/>
      <c r="M80" s="162"/>
      <c r="N80" s="162"/>
      <c r="O80" s="164"/>
      <c r="P80" s="165">
        <f>K80/1.302</f>
        <v>0</v>
      </c>
    </row>
    <row r="81" spans="1:16" ht="18.75" x14ac:dyDescent="0.3">
      <c r="A81" s="166"/>
      <c r="B81" s="167"/>
      <c r="C81" s="166"/>
      <c r="D81" s="163"/>
      <c r="E81" s="166"/>
      <c r="F81" s="163"/>
      <c r="G81" s="163"/>
      <c r="H81" s="164"/>
      <c r="I81" s="162"/>
      <c r="J81" s="162"/>
      <c r="K81" s="162"/>
      <c r="L81" s="162"/>
      <c r="M81" s="162"/>
      <c r="N81" s="162"/>
      <c r="O81" s="164"/>
      <c r="P81" s="165">
        <f>K81/1.302</f>
        <v>0</v>
      </c>
    </row>
    <row r="82" spans="1:16" ht="18.75" x14ac:dyDescent="0.3">
      <c r="A82" s="168"/>
      <c r="B82" s="169"/>
      <c r="C82" s="168"/>
      <c r="D82" s="168"/>
      <c r="E82" s="168"/>
      <c r="F82" s="168"/>
      <c r="G82" s="168"/>
      <c r="H82" s="164"/>
      <c r="I82" s="169"/>
      <c r="J82" s="168"/>
      <c r="K82" s="168"/>
      <c r="L82" s="168"/>
      <c r="M82" s="168"/>
      <c r="N82" s="168"/>
      <c r="O82" s="164"/>
      <c r="P82" s="165">
        <f>K82/1.302</f>
        <v>0</v>
      </c>
    </row>
    <row r="83" spans="1:16" ht="22.5" customHeight="1" x14ac:dyDescent="0.3">
      <c r="A83" s="385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7"/>
      <c r="P83" s="170"/>
    </row>
    <row r="84" spans="1:16" ht="26.45" customHeight="1" x14ac:dyDescent="0.3">
      <c r="A84" s="161"/>
      <c r="B84" s="162"/>
      <c r="C84" s="161"/>
      <c r="D84" s="163"/>
      <c r="E84" s="161"/>
      <c r="F84" s="163"/>
      <c r="G84" s="163"/>
      <c r="H84" s="164"/>
      <c r="I84" s="162"/>
      <c r="J84" s="162"/>
      <c r="K84" s="162"/>
      <c r="L84" s="162"/>
      <c r="M84" s="162"/>
      <c r="N84" s="162"/>
      <c r="O84" s="164"/>
      <c r="P84" s="165">
        <f>K84/1.302</f>
        <v>0</v>
      </c>
    </row>
    <row r="85" spans="1:16" ht="18.75" x14ac:dyDescent="0.3">
      <c r="A85" s="161"/>
      <c r="B85" s="162"/>
      <c r="C85" s="161"/>
      <c r="D85" s="163"/>
      <c r="E85" s="161"/>
      <c r="F85" s="163"/>
      <c r="G85" s="163"/>
      <c r="H85" s="164"/>
      <c r="I85" s="162"/>
      <c r="J85" s="162"/>
      <c r="K85" s="162"/>
      <c r="L85" s="162"/>
      <c r="M85" s="162"/>
      <c r="N85" s="162"/>
      <c r="O85" s="164"/>
      <c r="P85" s="165">
        <f>K85/1.302</f>
        <v>0</v>
      </c>
    </row>
    <row r="86" spans="1:16" ht="18.75" x14ac:dyDescent="0.3">
      <c r="A86" s="161"/>
      <c r="B86" s="162"/>
      <c r="C86" s="161"/>
      <c r="D86" s="163"/>
      <c r="E86" s="161"/>
      <c r="F86" s="163"/>
      <c r="G86" s="163"/>
      <c r="H86" s="164"/>
      <c r="I86" s="162"/>
      <c r="J86" s="162"/>
      <c r="K86" s="162"/>
      <c r="L86" s="162"/>
      <c r="M86" s="162"/>
      <c r="N86" s="162"/>
      <c r="O86" s="164"/>
      <c r="P86" s="165">
        <f>K86/1.302</f>
        <v>0</v>
      </c>
    </row>
    <row r="87" spans="1:16" ht="18.75" x14ac:dyDescent="0.3">
      <c r="A87" s="166"/>
      <c r="B87" s="167"/>
      <c r="C87" s="166"/>
      <c r="D87" s="163"/>
      <c r="E87" s="166"/>
      <c r="F87" s="163"/>
      <c r="G87" s="163"/>
      <c r="H87" s="164"/>
      <c r="I87" s="162"/>
      <c r="J87" s="162"/>
      <c r="K87" s="162"/>
      <c r="L87" s="162"/>
      <c r="M87" s="162"/>
      <c r="N87" s="162"/>
      <c r="O87" s="164"/>
      <c r="P87" s="165">
        <f>K87/1.302</f>
        <v>0</v>
      </c>
    </row>
    <row r="88" spans="1:16" ht="18.75" x14ac:dyDescent="0.3">
      <c r="A88" s="168"/>
      <c r="B88" s="169"/>
      <c r="C88" s="168"/>
      <c r="D88" s="168"/>
      <c r="E88" s="168"/>
      <c r="F88" s="168"/>
      <c r="G88" s="168"/>
      <c r="H88" s="164"/>
      <c r="I88" s="169"/>
      <c r="J88" s="168"/>
      <c r="K88" s="168"/>
      <c r="L88" s="168"/>
      <c r="M88" s="168"/>
      <c r="N88" s="168"/>
      <c r="O88" s="164"/>
      <c r="P88" s="165">
        <f>K88/1.302</f>
        <v>0</v>
      </c>
    </row>
    <row r="89" spans="1:16" ht="22.5" customHeight="1" x14ac:dyDescent="0.3">
      <c r="A89" s="385" t="s">
        <v>164</v>
      </c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7"/>
      <c r="P89" s="170"/>
    </row>
    <row r="90" spans="1:16" ht="26.45" customHeight="1" x14ac:dyDescent="0.3">
      <c r="A90" s="161" t="s">
        <v>74</v>
      </c>
      <c r="B90" s="162">
        <f>ППЦ!B68</f>
        <v>1</v>
      </c>
      <c r="C90" s="162">
        <f>ППЦ!C68</f>
        <v>1</v>
      </c>
      <c r="D90" s="162">
        <f>ППЦ!D68</f>
        <v>490.6</v>
      </c>
      <c r="E90" s="162">
        <f>ППЦ!E68</f>
        <v>490.6</v>
      </c>
      <c r="F90" s="162">
        <f>ППЦ!F68</f>
        <v>0</v>
      </c>
      <c r="G90" s="162">
        <f>ППЦ!G68</f>
        <v>0</v>
      </c>
      <c r="H90" s="210">
        <f>ППЦ!H68</f>
        <v>31400</v>
      </c>
      <c r="I90" s="162">
        <f>ППЦ!I68</f>
        <v>1</v>
      </c>
      <c r="J90" s="162">
        <f>ППЦ!J68</f>
        <v>1</v>
      </c>
      <c r="K90" s="162">
        <f>ППЦ!K68</f>
        <v>490.6</v>
      </c>
      <c r="L90" s="162">
        <f>ППЦ!L68</f>
        <v>490.6</v>
      </c>
      <c r="M90" s="162">
        <f>ППЦ!M68</f>
        <v>0</v>
      </c>
      <c r="N90" s="162">
        <f>ППЦ!N68</f>
        <v>0</v>
      </c>
      <c r="O90" s="210">
        <f>K90/J90/12/1.302*1000</f>
        <v>31400.409626216078</v>
      </c>
      <c r="P90" s="165">
        <f>K90/1.302</f>
        <v>376.80491551459295</v>
      </c>
    </row>
    <row r="91" spans="1:16" ht="56.25" x14ac:dyDescent="0.3">
      <c r="A91" s="161" t="s">
        <v>75</v>
      </c>
      <c r="B91" s="162">
        <f>ППЦ!B69</f>
        <v>1</v>
      </c>
      <c r="C91" s="162">
        <f>ППЦ!C69</f>
        <v>0.5</v>
      </c>
      <c r="D91" s="162">
        <f>ППЦ!D69</f>
        <v>345.2</v>
      </c>
      <c r="E91" s="162">
        <f>ППЦ!E69</f>
        <v>345.2</v>
      </c>
      <c r="F91" s="162">
        <f>ППЦ!F69</f>
        <v>0</v>
      </c>
      <c r="G91" s="162">
        <f>ППЦ!G69</f>
        <v>0</v>
      </c>
      <c r="H91" s="210">
        <f>ППЦ!H69</f>
        <v>44188</v>
      </c>
      <c r="I91" s="162">
        <f>ППЦ!I69</f>
        <v>1</v>
      </c>
      <c r="J91" s="162">
        <f>ППЦ!J69</f>
        <v>0.5</v>
      </c>
      <c r="K91" s="162">
        <f>ППЦ!K69</f>
        <v>345.2</v>
      </c>
      <c r="L91" s="162">
        <f>ППЦ!L69</f>
        <v>345.2</v>
      </c>
      <c r="M91" s="162">
        <f>ППЦ!M69</f>
        <v>0</v>
      </c>
      <c r="N91" s="162">
        <f>ППЦ!N69</f>
        <v>0</v>
      </c>
      <c r="O91" s="210">
        <f t="shared" ref="O91:O94" si="0">K91/J91/12/1.302*1000</f>
        <v>44188.428059395796</v>
      </c>
      <c r="P91" s="165">
        <f>K91/1.302</f>
        <v>265.13056835637479</v>
      </c>
    </row>
    <row r="92" spans="1:16" ht="37.5" x14ac:dyDescent="0.3">
      <c r="A92" s="161" t="s">
        <v>76</v>
      </c>
      <c r="B92" s="162">
        <f>ППЦ!B70</f>
        <v>0.5</v>
      </c>
      <c r="C92" s="162">
        <f>ППЦ!C70</f>
        <v>0.2</v>
      </c>
      <c r="D92" s="162">
        <f>ППЦ!D70</f>
        <v>95.2</v>
      </c>
      <c r="E92" s="162">
        <f>ППЦ!E70</f>
        <v>95.2</v>
      </c>
      <c r="F92" s="162">
        <f>ППЦ!F70</f>
        <v>0</v>
      </c>
      <c r="G92" s="162">
        <f>ППЦ!G70</f>
        <v>0</v>
      </c>
      <c r="H92" s="210">
        <f>ППЦ!H70</f>
        <v>24373</v>
      </c>
      <c r="I92" s="162">
        <f>ППЦ!I70</f>
        <v>0.5</v>
      </c>
      <c r="J92" s="162">
        <v>0.3</v>
      </c>
      <c r="K92" s="162">
        <f>ППЦ!K70</f>
        <v>95.2</v>
      </c>
      <c r="L92" s="162">
        <f>ППЦ!L70</f>
        <v>95.2</v>
      </c>
      <c r="M92" s="162">
        <f>ППЦ!M70</f>
        <v>0</v>
      </c>
      <c r="N92" s="162">
        <f>ППЦ!N70</f>
        <v>0</v>
      </c>
      <c r="O92" s="210">
        <f t="shared" si="0"/>
        <v>20310.633213859019</v>
      </c>
      <c r="P92" s="165">
        <f>K92/1.302</f>
        <v>73.118279569892479</v>
      </c>
    </row>
    <row r="93" spans="1:16" ht="18.75" x14ac:dyDescent="0.3">
      <c r="A93" s="166" t="s">
        <v>77</v>
      </c>
      <c r="B93" s="162">
        <f>ППЦ!B71</f>
        <v>1.5</v>
      </c>
      <c r="C93" s="162">
        <f>ППЦ!C71</f>
        <v>1.3</v>
      </c>
      <c r="D93" s="162">
        <f>ППЦ!D71</f>
        <v>360.1</v>
      </c>
      <c r="E93" s="162">
        <f>ППЦ!E71</f>
        <v>360.1</v>
      </c>
      <c r="F93" s="162">
        <f>ППЦ!F71</f>
        <v>0</v>
      </c>
      <c r="G93" s="162">
        <f>ППЦ!G71</f>
        <v>0</v>
      </c>
      <c r="H93" s="210">
        <f>ППЦ!H71</f>
        <v>18438</v>
      </c>
      <c r="I93" s="162">
        <f>ППЦ!I71</f>
        <v>1.5</v>
      </c>
      <c r="J93" s="162">
        <v>1.2</v>
      </c>
      <c r="K93" s="162">
        <f>ППЦ!K71</f>
        <v>360.1</v>
      </c>
      <c r="L93" s="162">
        <f>ППЦ!L71</f>
        <v>360.1</v>
      </c>
      <c r="M93" s="162">
        <f>ППЦ!M71</f>
        <v>0</v>
      </c>
      <c r="N93" s="162">
        <f>ППЦ!N71</f>
        <v>8</v>
      </c>
      <c r="O93" s="210">
        <f t="shared" si="0"/>
        <v>19206.562553336749</v>
      </c>
      <c r="P93" s="165">
        <f>K93/1.302</f>
        <v>276.57450076804918</v>
      </c>
    </row>
    <row r="94" spans="1:16" ht="18.75" x14ac:dyDescent="0.3">
      <c r="A94" s="168" t="s">
        <v>78</v>
      </c>
      <c r="B94" s="169">
        <f>SUM(B90:B93)</f>
        <v>4</v>
      </c>
      <c r="C94" s="169">
        <f t="shared" ref="C94:G94" si="1">SUM(C90:C93)</f>
        <v>3</v>
      </c>
      <c r="D94" s="169">
        <f t="shared" si="1"/>
        <v>1291.0999999999999</v>
      </c>
      <c r="E94" s="169">
        <f t="shared" si="1"/>
        <v>1291.0999999999999</v>
      </c>
      <c r="F94" s="169">
        <f t="shared" si="1"/>
        <v>0</v>
      </c>
      <c r="G94" s="169">
        <f t="shared" si="1"/>
        <v>0</v>
      </c>
      <c r="H94" s="210">
        <f>ППЦ!H72</f>
        <v>27545</v>
      </c>
      <c r="I94" s="169">
        <f t="shared" ref="I94:N94" si="2">I90+I91+I92+I93</f>
        <v>4</v>
      </c>
      <c r="J94" s="168">
        <f t="shared" si="2"/>
        <v>3</v>
      </c>
      <c r="K94" s="168">
        <f t="shared" si="2"/>
        <v>1291.0999999999999</v>
      </c>
      <c r="L94" s="168">
        <f t="shared" si="2"/>
        <v>1291.0999999999999</v>
      </c>
      <c r="M94" s="168">
        <f t="shared" si="2"/>
        <v>0</v>
      </c>
      <c r="N94" s="168">
        <f t="shared" si="2"/>
        <v>8</v>
      </c>
      <c r="O94" s="210">
        <f t="shared" si="0"/>
        <v>27545.229561358592</v>
      </c>
      <c r="P94" s="165">
        <f>K94/1.302</f>
        <v>991.62826420890929</v>
      </c>
    </row>
    <row r="95" spans="1:16" ht="22.5" customHeight="1" x14ac:dyDescent="0.3">
      <c r="A95" s="385" t="s">
        <v>82</v>
      </c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7"/>
      <c r="P95" s="170"/>
    </row>
    <row r="96" spans="1:16" ht="26.45" customHeight="1" x14ac:dyDescent="0.3">
      <c r="A96" s="161" t="s">
        <v>74</v>
      </c>
      <c r="B96" s="163">
        <f t="shared" ref="B96:H96" si="3">B12+B18+B24+B30+B36+B42+B48+B54+B60+B66+B72+B78+B84+B90</f>
        <v>1</v>
      </c>
      <c r="C96" s="161">
        <f t="shared" si="3"/>
        <v>1</v>
      </c>
      <c r="D96" s="161">
        <f t="shared" si="3"/>
        <v>490.6</v>
      </c>
      <c r="E96" s="161">
        <f t="shared" si="3"/>
        <v>490.6</v>
      </c>
      <c r="F96" s="161">
        <f t="shared" si="3"/>
        <v>0</v>
      </c>
      <c r="G96" s="161">
        <f t="shared" si="3"/>
        <v>0</v>
      </c>
      <c r="H96" s="164">
        <f t="shared" si="3"/>
        <v>31400</v>
      </c>
      <c r="I96" s="163">
        <f t="shared" ref="I96:N99" si="4">I12+I18+I24+I30+I36+I42+I48+I54+I60+I66+I72+I78+I84+I90</f>
        <v>1</v>
      </c>
      <c r="J96" s="163">
        <f t="shared" si="4"/>
        <v>1</v>
      </c>
      <c r="K96" s="161">
        <f t="shared" si="4"/>
        <v>490.6</v>
      </c>
      <c r="L96" s="161">
        <f t="shared" si="4"/>
        <v>490.6</v>
      </c>
      <c r="M96" s="161">
        <f t="shared" si="4"/>
        <v>0</v>
      </c>
      <c r="N96" s="161">
        <f t="shared" si="4"/>
        <v>0</v>
      </c>
      <c r="O96" s="210">
        <f>K96/J96/12/1.302*1000</f>
        <v>31400.409626216078</v>
      </c>
      <c r="P96" s="165">
        <f>K96/1.302</f>
        <v>376.80491551459295</v>
      </c>
    </row>
    <row r="97" spans="1:16" ht="56.25" x14ac:dyDescent="0.3">
      <c r="A97" s="161" t="s">
        <v>75</v>
      </c>
      <c r="B97" s="163">
        <f t="shared" ref="B97:H97" si="5">B13+B19+B25+B31+B37+B43+B49+B55+B61+B67+B73+B79+B85+B91</f>
        <v>1</v>
      </c>
      <c r="C97" s="161">
        <f t="shared" si="5"/>
        <v>0.5</v>
      </c>
      <c r="D97" s="161">
        <f t="shared" si="5"/>
        <v>345.2</v>
      </c>
      <c r="E97" s="161">
        <f t="shared" si="5"/>
        <v>345.2</v>
      </c>
      <c r="F97" s="161">
        <f t="shared" si="5"/>
        <v>0</v>
      </c>
      <c r="G97" s="161">
        <f t="shared" si="5"/>
        <v>0</v>
      </c>
      <c r="H97" s="164">
        <f t="shared" si="5"/>
        <v>44188</v>
      </c>
      <c r="I97" s="163">
        <f t="shared" si="4"/>
        <v>1</v>
      </c>
      <c r="J97" s="163">
        <f t="shared" si="4"/>
        <v>0.5</v>
      </c>
      <c r="K97" s="161">
        <f t="shared" si="4"/>
        <v>345.2</v>
      </c>
      <c r="L97" s="161">
        <f t="shared" si="4"/>
        <v>345.2</v>
      </c>
      <c r="M97" s="161">
        <f t="shared" si="4"/>
        <v>0</v>
      </c>
      <c r="N97" s="161">
        <f t="shared" si="4"/>
        <v>0</v>
      </c>
      <c r="O97" s="210">
        <f t="shared" ref="O97:O100" si="6">K97/J97/12/1.302*1000</f>
        <v>44188.428059395796</v>
      </c>
      <c r="P97" s="165">
        <f>K97/1.302</f>
        <v>265.13056835637479</v>
      </c>
    </row>
    <row r="98" spans="1:16" ht="37.5" x14ac:dyDescent="0.3">
      <c r="A98" s="161" t="s">
        <v>76</v>
      </c>
      <c r="B98" s="163">
        <f t="shared" ref="B98:H98" si="7">B14+B20+B26+B32+B38+B44+B50+B56+B62+B68+B74+B80+B86+B92</f>
        <v>0.5</v>
      </c>
      <c r="C98" s="161">
        <f t="shared" si="7"/>
        <v>0.2</v>
      </c>
      <c r="D98" s="161">
        <f t="shared" si="7"/>
        <v>95.2</v>
      </c>
      <c r="E98" s="161">
        <f t="shared" si="7"/>
        <v>95.2</v>
      </c>
      <c r="F98" s="161">
        <f t="shared" si="7"/>
        <v>0</v>
      </c>
      <c r="G98" s="161">
        <f t="shared" si="7"/>
        <v>0</v>
      </c>
      <c r="H98" s="164">
        <f t="shared" si="7"/>
        <v>24373</v>
      </c>
      <c r="I98" s="163">
        <f t="shared" si="4"/>
        <v>0.5</v>
      </c>
      <c r="J98" s="163">
        <f t="shared" si="4"/>
        <v>0.3</v>
      </c>
      <c r="K98" s="161">
        <f t="shared" si="4"/>
        <v>95.2</v>
      </c>
      <c r="L98" s="161">
        <f t="shared" si="4"/>
        <v>95.2</v>
      </c>
      <c r="M98" s="161">
        <f t="shared" si="4"/>
        <v>0</v>
      </c>
      <c r="N98" s="161">
        <f t="shared" si="4"/>
        <v>0</v>
      </c>
      <c r="O98" s="210">
        <f t="shared" si="6"/>
        <v>20310.633213859019</v>
      </c>
      <c r="P98" s="165">
        <f>K98/1.302</f>
        <v>73.118279569892479</v>
      </c>
    </row>
    <row r="99" spans="1:16" ht="18.75" x14ac:dyDescent="0.3">
      <c r="A99" s="166" t="s">
        <v>77</v>
      </c>
      <c r="B99" s="163">
        <f t="shared" ref="B99:H100" si="8">B15+B21+B27+B33+B39+B45+B51+B57+B63+B69+B75+B81+B87+B93</f>
        <v>1.5</v>
      </c>
      <c r="C99" s="161">
        <f t="shared" si="8"/>
        <v>1.3</v>
      </c>
      <c r="D99" s="161">
        <f t="shared" si="8"/>
        <v>360.1</v>
      </c>
      <c r="E99" s="161">
        <f t="shared" si="8"/>
        <v>360.1</v>
      </c>
      <c r="F99" s="161">
        <f t="shared" si="8"/>
        <v>0</v>
      </c>
      <c r="G99" s="161">
        <f t="shared" si="8"/>
        <v>0</v>
      </c>
      <c r="H99" s="164">
        <f t="shared" si="8"/>
        <v>18438</v>
      </c>
      <c r="I99" s="163">
        <f t="shared" si="4"/>
        <v>1.5</v>
      </c>
      <c r="J99" s="163">
        <f t="shared" si="4"/>
        <v>1.2</v>
      </c>
      <c r="K99" s="161">
        <f t="shared" si="4"/>
        <v>360.1</v>
      </c>
      <c r="L99" s="161">
        <f t="shared" si="4"/>
        <v>360.1</v>
      </c>
      <c r="M99" s="161">
        <f t="shared" si="4"/>
        <v>0</v>
      </c>
      <c r="N99" s="161">
        <f t="shared" si="4"/>
        <v>8</v>
      </c>
      <c r="O99" s="210">
        <f t="shared" si="6"/>
        <v>19206.562553336749</v>
      </c>
      <c r="P99" s="165">
        <f>K99/1.302</f>
        <v>276.57450076804918</v>
      </c>
    </row>
    <row r="100" spans="1:16" ht="18.75" x14ac:dyDescent="0.3">
      <c r="A100" s="168" t="s">
        <v>78</v>
      </c>
      <c r="B100" s="168">
        <f>SUM(B96:B99)</f>
        <v>4</v>
      </c>
      <c r="C100" s="168">
        <f>SUM(C96:C99)</f>
        <v>3</v>
      </c>
      <c r="D100" s="168">
        <f t="shared" ref="D100:G100" si="9">SUM(D96:D99)</f>
        <v>1291.0999999999999</v>
      </c>
      <c r="E100" s="168">
        <f t="shared" si="9"/>
        <v>1291.0999999999999</v>
      </c>
      <c r="F100" s="168">
        <f t="shared" si="9"/>
        <v>0</v>
      </c>
      <c r="G100" s="168">
        <f t="shared" si="9"/>
        <v>0</v>
      </c>
      <c r="H100" s="164">
        <f t="shared" si="8"/>
        <v>27545</v>
      </c>
      <c r="I100" s="172">
        <f t="shared" ref="I100:N100" si="10">I96+I97+I98+I99</f>
        <v>4</v>
      </c>
      <c r="J100" s="172">
        <f t="shared" si="10"/>
        <v>3</v>
      </c>
      <c r="K100" s="168">
        <f t="shared" si="10"/>
        <v>1291.0999999999999</v>
      </c>
      <c r="L100" s="168">
        <f t="shared" si="10"/>
        <v>1291.0999999999999</v>
      </c>
      <c r="M100" s="168">
        <f t="shared" si="10"/>
        <v>0</v>
      </c>
      <c r="N100" s="168">
        <f t="shared" si="10"/>
        <v>8</v>
      </c>
      <c r="O100" s="210">
        <f t="shared" si="6"/>
        <v>27545.229561358592</v>
      </c>
      <c r="P100" s="165">
        <f>SUM(P96:P99)</f>
        <v>991.62826420890951</v>
      </c>
    </row>
    <row r="101" spans="1:16" ht="18.75" x14ac:dyDescent="0.3">
      <c r="A101" s="173"/>
      <c r="B101" s="174"/>
      <c r="C101" s="173"/>
      <c r="D101" s="173"/>
      <c r="E101" s="173"/>
      <c r="F101" s="173"/>
      <c r="G101" s="173"/>
      <c r="H101" s="175"/>
      <c r="I101" s="174"/>
      <c r="J101" s="173"/>
      <c r="K101" s="173"/>
      <c r="L101" s="173"/>
      <c r="M101" s="173"/>
      <c r="N101" s="173"/>
      <c r="O101" s="175"/>
    </row>
    <row r="103" spans="1:16" ht="63.95" customHeight="1" x14ac:dyDescent="0.3">
      <c r="A103" s="388" t="s">
        <v>165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</row>
    <row r="104" spans="1:16" ht="33.950000000000003" customHeight="1" x14ac:dyDescent="0.3">
      <c r="A104" s="388" t="s">
        <v>166</v>
      </c>
      <c r="B104" s="388"/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</row>
    <row r="108" spans="1:16" x14ac:dyDescent="0.25">
      <c r="A108" t="s">
        <v>124</v>
      </c>
      <c r="D108" t="s">
        <v>144</v>
      </c>
    </row>
    <row r="111" spans="1:16" x14ac:dyDescent="0.25">
      <c r="A111" t="s">
        <v>155</v>
      </c>
    </row>
  </sheetData>
  <mergeCells count="35">
    <mergeCell ref="A1:O1"/>
    <mergeCell ref="A3:O3"/>
    <mergeCell ref="A4:O4"/>
    <mergeCell ref="A6:A9"/>
    <mergeCell ref="B6:H6"/>
    <mergeCell ref="I6:O6"/>
    <mergeCell ref="B7:B9"/>
    <mergeCell ref="C7:C9"/>
    <mergeCell ref="D7:G7"/>
    <mergeCell ref="H7:H9"/>
    <mergeCell ref="I7:I9"/>
    <mergeCell ref="J7:J9"/>
    <mergeCell ref="K7:N7"/>
    <mergeCell ref="O7:O9"/>
    <mergeCell ref="D8:D9"/>
    <mergeCell ref="E8:G8"/>
    <mergeCell ref="K8:K9"/>
    <mergeCell ref="L8:N8"/>
    <mergeCell ref="A77:O77"/>
    <mergeCell ref="A11:O11"/>
    <mergeCell ref="A17:O17"/>
    <mergeCell ref="A23:O23"/>
    <mergeCell ref="A29:O29"/>
    <mergeCell ref="A35:O35"/>
    <mergeCell ref="A41:O41"/>
    <mergeCell ref="A47:O47"/>
    <mergeCell ref="A53:O53"/>
    <mergeCell ref="A59:O59"/>
    <mergeCell ref="A65:O65"/>
    <mergeCell ref="A71:O71"/>
    <mergeCell ref="A83:O83"/>
    <mergeCell ref="A89:O89"/>
    <mergeCell ref="A95:O95"/>
    <mergeCell ref="A103:O103"/>
    <mergeCell ref="A104:O104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1"/>
  <sheetViews>
    <sheetView view="pageBreakPreview" topLeftCell="A61" zoomScale="60" zoomScaleNormal="100" workbookViewId="0">
      <selection activeCell="H12" sqref="H12:H16"/>
    </sheetView>
  </sheetViews>
  <sheetFormatPr defaultRowHeight="15" x14ac:dyDescent="0.25"/>
  <cols>
    <col min="1" max="1" width="27.42578125" customWidth="1"/>
    <col min="2" max="2" width="12.85546875" customWidth="1"/>
    <col min="3" max="3" width="17.7109375" customWidth="1"/>
    <col min="4" max="4" width="12.7109375" customWidth="1"/>
    <col min="5" max="5" width="12.5703125" customWidth="1"/>
    <col min="7" max="7" width="10.85546875" customWidth="1"/>
    <col min="8" max="8" width="12.42578125" customWidth="1"/>
    <col min="10" max="10" width="18.42578125" customWidth="1"/>
    <col min="11" max="11" width="12.42578125" customWidth="1"/>
    <col min="12" max="12" width="12" customWidth="1"/>
    <col min="15" max="15" width="15" customWidth="1"/>
    <col min="16" max="16" width="13.5703125" customWidth="1"/>
    <col min="257" max="257" width="27.42578125" customWidth="1"/>
    <col min="258" max="258" width="12.85546875" customWidth="1"/>
    <col min="259" max="259" width="17.7109375" customWidth="1"/>
    <col min="260" max="260" width="12.7109375" customWidth="1"/>
    <col min="261" max="261" width="12.5703125" customWidth="1"/>
    <col min="263" max="263" width="10.85546875" customWidth="1"/>
    <col min="264" max="264" width="12.42578125" customWidth="1"/>
    <col min="266" max="266" width="18.42578125" customWidth="1"/>
    <col min="267" max="267" width="12.42578125" customWidth="1"/>
    <col min="268" max="268" width="12" customWidth="1"/>
    <col min="271" max="271" width="11.42578125" customWidth="1"/>
    <col min="272" max="272" width="13.5703125" customWidth="1"/>
    <col min="513" max="513" width="27.42578125" customWidth="1"/>
    <col min="514" max="514" width="12.85546875" customWidth="1"/>
    <col min="515" max="515" width="17.7109375" customWidth="1"/>
    <col min="516" max="516" width="12.7109375" customWidth="1"/>
    <col min="517" max="517" width="12.5703125" customWidth="1"/>
    <col min="519" max="519" width="10.85546875" customWidth="1"/>
    <col min="520" max="520" width="12.42578125" customWidth="1"/>
    <col min="522" max="522" width="18.42578125" customWidth="1"/>
    <col min="523" max="523" width="12.42578125" customWidth="1"/>
    <col min="524" max="524" width="12" customWidth="1"/>
    <col min="527" max="527" width="11.42578125" customWidth="1"/>
    <col min="528" max="528" width="13.5703125" customWidth="1"/>
    <col min="769" max="769" width="27.42578125" customWidth="1"/>
    <col min="770" max="770" width="12.85546875" customWidth="1"/>
    <col min="771" max="771" width="17.7109375" customWidth="1"/>
    <col min="772" max="772" width="12.7109375" customWidth="1"/>
    <col min="773" max="773" width="12.5703125" customWidth="1"/>
    <col min="775" max="775" width="10.85546875" customWidth="1"/>
    <col min="776" max="776" width="12.42578125" customWidth="1"/>
    <col min="778" max="778" width="18.42578125" customWidth="1"/>
    <col min="779" max="779" width="12.42578125" customWidth="1"/>
    <col min="780" max="780" width="12" customWidth="1"/>
    <col min="783" max="783" width="11.42578125" customWidth="1"/>
    <col min="784" max="784" width="13.5703125" customWidth="1"/>
    <col min="1025" max="1025" width="27.42578125" customWidth="1"/>
    <col min="1026" max="1026" width="12.85546875" customWidth="1"/>
    <col min="1027" max="1027" width="17.7109375" customWidth="1"/>
    <col min="1028" max="1028" width="12.7109375" customWidth="1"/>
    <col min="1029" max="1029" width="12.5703125" customWidth="1"/>
    <col min="1031" max="1031" width="10.85546875" customWidth="1"/>
    <col min="1032" max="1032" width="12.42578125" customWidth="1"/>
    <col min="1034" max="1034" width="18.42578125" customWidth="1"/>
    <col min="1035" max="1035" width="12.42578125" customWidth="1"/>
    <col min="1036" max="1036" width="12" customWidth="1"/>
    <col min="1039" max="1039" width="11.42578125" customWidth="1"/>
    <col min="1040" max="1040" width="13.5703125" customWidth="1"/>
    <col min="1281" max="1281" width="27.42578125" customWidth="1"/>
    <col min="1282" max="1282" width="12.85546875" customWidth="1"/>
    <col min="1283" max="1283" width="17.7109375" customWidth="1"/>
    <col min="1284" max="1284" width="12.7109375" customWidth="1"/>
    <col min="1285" max="1285" width="12.5703125" customWidth="1"/>
    <col min="1287" max="1287" width="10.85546875" customWidth="1"/>
    <col min="1288" max="1288" width="12.42578125" customWidth="1"/>
    <col min="1290" max="1290" width="18.42578125" customWidth="1"/>
    <col min="1291" max="1291" width="12.42578125" customWidth="1"/>
    <col min="1292" max="1292" width="12" customWidth="1"/>
    <col min="1295" max="1295" width="11.42578125" customWidth="1"/>
    <col min="1296" max="1296" width="13.5703125" customWidth="1"/>
    <col min="1537" max="1537" width="27.42578125" customWidth="1"/>
    <col min="1538" max="1538" width="12.85546875" customWidth="1"/>
    <col min="1539" max="1539" width="17.7109375" customWidth="1"/>
    <col min="1540" max="1540" width="12.7109375" customWidth="1"/>
    <col min="1541" max="1541" width="12.5703125" customWidth="1"/>
    <col min="1543" max="1543" width="10.85546875" customWidth="1"/>
    <col min="1544" max="1544" width="12.42578125" customWidth="1"/>
    <col min="1546" max="1546" width="18.42578125" customWidth="1"/>
    <col min="1547" max="1547" width="12.42578125" customWidth="1"/>
    <col min="1548" max="1548" width="12" customWidth="1"/>
    <col min="1551" max="1551" width="11.42578125" customWidth="1"/>
    <col min="1552" max="1552" width="13.5703125" customWidth="1"/>
    <col min="1793" max="1793" width="27.42578125" customWidth="1"/>
    <col min="1794" max="1794" width="12.85546875" customWidth="1"/>
    <col min="1795" max="1795" width="17.7109375" customWidth="1"/>
    <col min="1796" max="1796" width="12.7109375" customWidth="1"/>
    <col min="1797" max="1797" width="12.5703125" customWidth="1"/>
    <col min="1799" max="1799" width="10.85546875" customWidth="1"/>
    <col min="1800" max="1800" width="12.42578125" customWidth="1"/>
    <col min="1802" max="1802" width="18.42578125" customWidth="1"/>
    <col min="1803" max="1803" width="12.42578125" customWidth="1"/>
    <col min="1804" max="1804" width="12" customWidth="1"/>
    <col min="1807" max="1807" width="11.42578125" customWidth="1"/>
    <col min="1808" max="1808" width="13.5703125" customWidth="1"/>
    <col min="2049" max="2049" width="27.42578125" customWidth="1"/>
    <col min="2050" max="2050" width="12.85546875" customWidth="1"/>
    <col min="2051" max="2051" width="17.7109375" customWidth="1"/>
    <col min="2052" max="2052" width="12.7109375" customWidth="1"/>
    <col min="2053" max="2053" width="12.5703125" customWidth="1"/>
    <col min="2055" max="2055" width="10.85546875" customWidth="1"/>
    <col min="2056" max="2056" width="12.42578125" customWidth="1"/>
    <col min="2058" max="2058" width="18.42578125" customWidth="1"/>
    <col min="2059" max="2059" width="12.42578125" customWidth="1"/>
    <col min="2060" max="2060" width="12" customWidth="1"/>
    <col min="2063" max="2063" width="11.42578125" customWidth="1"/>
    <col min="2064" max="2064" width="13.5703125" customWidth="1"/>
    <col min="2305" max="2305" width="27.42578125" customWidth="1"/>
    <col min="2306" max="2306" width="12.85546875" customWidth="1"/>
    <col min="2307" max="2307" width="17.7109375" customWidth="1"/>
    <col min="2308" max="2308" width="12.7109375" customWidth="1"/>
    <col min="2309" max="2309" width="12.5703125" customWidth="1"/>
    <col min="2311" max="2311" width="10.85546875" customWidth="1"/>
    <col min="2312" max="2312" width="12.42578125" customWidth="1"/>
    <col min="2314" max="2314" width="18.42578125" customWidth="1"/>
    <col min="2315" max="2315" width="12.42578125" customWidth="1"/>
    <col min="2316" max="2316" width="12" customWidth="1"/>
    <col min="2319" max="2319" width="11.42578125" customWidth="1"/>
    <col min="2320" max="2320" width="13.5703125" customWidth="1"/>
    <col min="2561" max="2561" width="27.42578125" customWidth="1"/>
    <col min="2562" max="2562" width="12.85546875" customWidth="1"/>
    <col min="2563" max="2563" width="17.7109375" customWidth="1"/>
    <col min="2564" max="2564" width="12.7109375" customWidth="1"/>
    <col min="2565" max="2565" width="12.5703125" customWidth="1"/>
    <col min="2567" max="2567" width="10.85546875" customWidth="1"/>
    <col min="2568" max="2568" width="12.42578125" customWidth="1"/>
    <col min="2570" max="2570" width="18.42578125" customWidth="1"/>
    <col min="2571" max="2571" width="12.42578125" customWidth="1"/>
    <col min="2572" max="2572" width="12" customWidth="1"/>
    <col min="2575" max="2575" width="11.42578125" customWidth="1"/>
    <col min="2576" max="2576" width="13.5703125" customWidth="1"/>
    <col min="2817" max="2817" width="27.42578125" customWidth="1"/>
    <col min="2818" max="2818" width="12.85546875" customWidth="1"/>
    <col min="2819" max="2819" width="17.7109375" customWidth="1"/>
    <col min="2820" max="2820" width="12.7109375" customWidth="1"/>
    <col min="2821" max="2821" width="12.5703125" customWidth="1"/>
    <col min="2823" max="2823" width="10.85546875" customWidth="1"/>
    <col min="2824" max="2824" width="12.42578125" customWidth="1"/>
    <col min="2826" max="2826" width="18.42578125" customWidth="1"/>
    <col min="2827" max="2827" width="12.42578125" customWidth="1"/>
    <col min="2828" max="2828" width="12" customWidth="1"/>
    <col min="2831" max="2831" width="11.42578125" customWidth="1"/>
    <col min="2832" max="2832" width="13.5703125" customWidth="1"/>
    <col min="3073" max="3073" width="27.42578125" customWidth="1"/>
    <col min="3074" max="3074" width="12.85546875" customWidth="1"/>
    <col min="3075" max="3075" width="17.7109375" customWidth="1"/>
    <col min="3076" max="3076" width="12.7109375" customWidth="1"/>
    <col min="3077" max="3077" width="12.5703125" customWidth="1"/>
    <col min="3079" max="3079" width="10.85546875" customWidth="1"/>
    <col min="3080" max="3080" width="12.42578125" customWidth="1"/>
    <col min="3082" max="3082" width="18.42578125" customWidth="1"/>
    <col min="3083" max="3083" width="12.42578125" customWidth="1"/>
    <col min="3084" max="3084" width="12" customWidth="1"/>
    <col min="3087" max="3087" width="11.42578125" customWidth="1"/>
    <col min="3088" max="3088" width="13.5703125" customWidth="1"/>
    <col min="3329" max="3329" width="27.42578125" customWidth="1"/>
    <col min="3330" max="3330" width="12.85546875" customWidth="1"/>
    <col min="3331" max="3331" width="17.7109375" customWidth="1"/>
    <col min="3332" max="3332" width="12.7109375" customWidth="1"/>
    <col min="3333" max="3333" width="12.5703125" customWidth="1"/>
    <col min="3335" max="3335" width="10.85546875" customWidth="1"/>
    <col min="3336" max="3336" width="12.42578125" customWidth="1"/>
    <col min="3338" max="3338" width="18.42578125" customWidth="1"/>
    <col min="3339" max="3339" width="12.42578125" customWidth="1"/>
    <col min="3340" max="3340" width="12" customWidth="1"/>
    <col min="3343" max="3343" width="11.42578125" customWidth="1"/>
    <col min="3344" max="3344" width="13.5703125" customWidth="1"/>
    <col min="3585" max="3585" width="27.42578125" customWidth="1"/>
    <col min="3586" max="3586" width="12.85546875" customWidth="1"/>
    <col min="3587" max="3587" width="17.7109375" customWidth="1"/>
    <col min="3588" max="3588" width="12.7109375" customWidth="1"/>
    <col min="3589" max="3589" width="12.5703125" customWidth="1"/>
    <col min="3591" max="3591" width="10.85546875" customWidth="1"/>
    <col min="3592" max="3592" width="12.42578125" customWidth="1"/>
    <col min="3594" max="3594" width="18.42578125" customWidth="1"/>
    <col min="3595" max="3595" width="12.42578125" customWidth="1"/>
    <col min="3596" max="3596" width="12" customWidth="1"/>
    <col min="3599" max="3599" width="11.42578125" customWidth="1"/>
    <col min="3600" max="3600" width="13.5703125" customWidth="1"/>
    <col min="3841" max="3841" width="27.42578125" customWidth="1"/>
    <col min="3842" max="3842" width="12.85546875" customWidth="1"/>
    <col min="3843" max="3843" width="17.7109375" customWidth="1"/>
    <col min="3844" max="3844" width="12.7109375" customWidth="1"/>
    <col min="3845" max="3845" width="12.5703125" customWidth="1"/>
    <col min="3847" max="3847" width="10.85546875" customWidth="1"/>
    <col min="3848" max="3848" width="12.42578125" customWidth="1"/>
    <col min="3850" max="3850" width="18.42578125" customWidth="1"/>
    <col min="3851" max="3851" width="12.42578125" customWidth="1"/>
    <col min="3852" max="3852" width="12" customWidth="1"/>
    <col min="3855" max="3855" width="11.42578125" customWidth="1"/>
    <col min="3856" max="3856" width="13.5703125" customWidth="1"/>
    <col min="4097" max="4097" width="27.42578125" customWidth="1"/>
    <col min="4098" max="4098" width="12.85546875" customWidth="1"/>
    <col min="4099" max="4099" width="17.7109375" customWidth="1"/>
    <col min="4100" max="4100" width="12.7109375" customWidth="1"/>
    <col min="4101" max="4101" width="12.5703125" customWidth="1"/>
    <col min="4103" max="4103" width="10.85546875" customWidth="1"/>
    <col min="4104" max="4104" width="12.42578125" customWidth="1"/>
    <col min="4106" max="4106" width="18.42578125" customWidth="1"/>
    <col min="4107" max="4107" width="12.42578125" customWidth="1"/>
    <col min="4108" max="4108" width="12" customWidth="1"/>
    <col min="4111" max="4111" width="11.42578125" customWidth="1"/>
    <col min="4112" max="4112" width="13.5703125" customWidth="1"/>
    <col min="4353" max="4353" width="27.42578125" customWidth="1"/>
    <col min="4354" max="4354" width="12.85546875" customWidth="1"/>
    <col min="4355" max="4355" width="17.7109375" customWidth="1"/>
    <col min="4356" max="4356" width="12.7109375" customWidth="1"/>
    <col min="4357" max="4357" width="12.5703125" customWidth="1"/>
    <col min="4359" max="4359" width="10.85546875" customWidth="1"/>
    <col min="4360" max="4360" width="12.42578125" customWidth="1"/>
    <col min="4362" max="4362" width="18.42578125" customWidth="1"/>
    <col min="4363" max="4363" width="12.42578125" customWidth="1"/>
    <col min="4364" max="4364" width="12" customWidth="1"/>
    <col min="4367" max="4367" width="11.42578125" customWidth="1"/>
    <col min="4368" max="4368" width="13.5703125" customWidth="1"/>
    <col min="4609" max="4609" width="27.42578125" customWidth="1"/>
    <col min="4610" max="4610" width="12.85546875" customWidth="1"/>
    <col min="4611" max="4611" width="17.7109375" customWidth="1"/>
    <col min="4612" max="4612" width="12.7109375" customWidth="1"/>
    <col min="4613" max="4613" width="12.5703125" customWidth="1"/>
    <col min="4615" max="4615" width="10.85546875" customWidth="1"/>
    <col min="4616" max="4616" width="12.42578125" customWidth="1"/>
    <col min="4618" max="4618" width="18.42578125" customWidth="1"/>
    <col min="4619" max="4619" width="12.42578125" customWidth="1"/>
    <col min="4620" max="4620" width="12" customWidth="1"/>
    <col min="4623" max="4623" width="11.42578125" customWidth="1"/>
    <col min="4624" max="4624" width="13.5703125" customWidth="1"/>
    <col min="4865" max="4865" width="27.42578125" customWidth="1"/>
    <col min="4866" max="4866" width="12.85546875" customWidth="1"/>
    <col min="4867" max="4867" width="17.7109375" customWidth="1"/>
    <col min="4868" max="4868" width="12.7109375" customWidth="1"/>
    <col min="4869" max="4869" width="12.5703125" customWidth="1"/>
    <col min="4871" max="4871" width="10.85546875" customWidth="1"/>
    <col min="4872" max="4872" width="12.42578125" customWidth="1"/>
    <col min="4874" max="4874" width="18.42578125" customWidth="1"/>
    <col min="4875" max="4875" width="12.42578125" customWidth="1"/>
    <col min="4876" max="4876" width="12" customWidth="1"/>
    <col min="4879" max="4879" width="11.42578125" customWidth="1"/>
    <col min="4880" max="4880" width="13.5703125" customWidth="1"/>
    <col min="5121" max="5121" width="27.42578125" customWidth="1"/>
    <col min="5122" max="5122" width="12.85546875" customWidth="1"/>
    <col min="5123" max="5123" width="17.7109375" customWidth="1"/>
    <col min="5124" max="5124" width="12.7109375" customWidth="1"/>
    <col min="5125" max="5125" width="12.5703125" customWidth="1"/>
    <col min="5127" max="5127" width="10.85546875" customWidth="1"/>
    <col min="5128" max="5128" width="12.42578125" customWidth="1"/>
    <col min="5130" max="5130" width="18.42578125" customWidth="1"/>
    <col min="5131" max="5131" width="12.42578125" customWidth="1"/>
    <col min="5132" max="5132" width="12" customWidth="1"/>
    <col min="5135" max="5135" width="11.42578125" customWidth="1"/>
    <col min="5136" max="5136" width="13.5703125" customWidth="1"/>
    <col min="5377" max="5377" width="27.42578125" customWidth="1"/>
    <col min="5378" max="5378" width="12.85546875" customWidth="1"/>
    <col min="5379" max="5379" width="17.7109375" customWidth="1"/>
    <col min="5380" max="5380" width="12.7109375" customWidth="1"/>
    <col min="5381" max="5381" width="12.5703125" customWidth="1"/>
    <col min="5383" max="5383" width="10.85546875" customWidth="1"/>
    <col min="5384" max="5384" width="12.42578125" customWidth="1"/>
    <col min="5386" max="5386" width="18.42578125" customWidth="1"/>
    <col min="5387" max="5387" width="12.42578125" customWidth="1"/>
    <col min="5388" max="5388" width="12" customWidth="1"/>
    <col min="5391" max="5391" width="11.42578125" customWidth="1"/>
    <col min="5392" max="5392" width="13.5703125" customWidth="1"/>
    <col min="5633" max="5633" width="27.42578125" customWidth="1"/>
    <col min="5634" max="5634" width="12.85546875" customWidth="1"/>
    <col min="5635" max="5635" width="17.7109375" customWidth="1"/>
    <col min="5636" max="5636" width="12.7109375" customWidth="1"/>
    <col min="5637" max="5637" width="12.5703125" customWidth="1"/>
    <col min="5639" max="5639" width="10.85546875" customWidth="1"/>
    <col min="5640" max="5640" width="12.42578125" customWidth="1"/>
    <col min="5642" max="5642" width="18.42578125" customWidth="1"/>
    <col min="5643" max="5643" width="12.42578125" customWidth="1"/>
    <col min="5644" max="5644" width="12" customWidth="1"/>
    <col min="5647" max="5647" width="11.42578125" customWidth="1"/>
    <col min="5648" max="5648" width="13.5703125" customWidth="1"/>
    <col min="5889" max="5889" width="27.42578125" customWidth="1"/>
    <col min="5890" max="5890" width="12.85546875" customWidth="1"/>
    <col min="5891" max="5891" width="17.7109375" customWidth="1"/>
    <col min="5892" max="5892" width="12.7109375" customWidth="1"/>
    <col min="5893" max="5893" width="12.5703125" customWidth="1"/>
    <col min="5895" max="5895" width="10.85546875" customWidth="1"/>
    <col min="5896" max="5896" width="12.42578125" customWidth="1"/>
    <col min="5898" max="5898" width="18.42578125" customWidth="1"/>
    <col min="5899" max="5899" width="12.42578125" customWidth="1"/>
    <col min="5900" max="5900" width="12" customWidth="1"/>
    <col min="5903" max="5903" width="11.42578125" customWidth="1"/>
    <col min="5904" max="5904" width="13.5703125" customWidth="1"/>
    <col min="6145" max="6145" width="27.42578125" customWidth="1"/>
    <col min="6146" max="6146" width="12.85546875" customWidth="1"/>
    <col min="6147" max="6147" width="17.7109375" customWidth="1"/>
    <col min="6148" max="6148" width="12.7109375" customWidth="1"/>
    <col min="6149" max="6149" width="12.5703125" customWidth="1"/>
    <col min="6151" max="6151" width="10.85546875" customWidth="1"/>
    <col min="6152" max="6152" width="12.42578125" customWidth="1"/>
    <col min="6154" max="6154" width="18.42578125" customWidth="1"/>
    <col min="6155" max="6155" width="12.42578125" customWidth="1"/>
    <col min="6156" max="6156" width="12" customWidth="1"/>
    <col min="6159" max="6159" width="11.42578125" customWidth="1"/>
    <col min="6160" max="6160" width="13.5703125" customWidth="1"/>
    <col min="6401" max="6401" width="27.42578125" customWidth="1"/>
    <col min="6402" max="6402" width="12.85546875" customWidth="1"/>
    <col min="6403" max="6403" width="17.7109375" customWidth="1"/>
    <col min="6404" max="6404" width="12.7109375" customWidth="1"/>
    <col min="6405" max="6405" width="12.5703125" customWidth="1"/>
    <col min="6407" max="6407" width="10.85546875" customWidth="1"/>
    <col min="6408" max="6408" width="12.42578125" customWidth="1"/>
    <col min="6410" max="6410" width="18.42578125" customWidth="1"/>
    <col min="6411" max="6411" width="12.42578125" customWidth="1"/>
    <col min="6412" max="6412" width="12" customWidth="1"/>
    <col min="6415" max="6415" width="11.42578125" customWidth="1"/>
    <col min="6416" max="6416" width="13.5703125" customWidth="1"/>
    <col min="6657" max="6657" width="27.42578125" customWidth="1"/>
    <col min="6658" max="6658" width="12.85546875" customWidth="1"/>
    <col min="6659" max="6659" width="17.7109375" customWidth="1"/>
    <col min="6660" max="6660" width="12.7109375" customWidth="1"/>
    <col min="6661" max="6661" width="12.5703125" customWidth="1"/>
    <col min="6663" max="6663" width="10.85546875" customWidth="1"/>
    <col min="6664" max="6664" width="12.42578125" customWidth="1"/>
    <col min="6666" max="6666" width="18.42578125" customWidth="1"/>
    <col min="6667" max="6667" width="12.42578125" customWidth="1"/>
    <col min="6668" max="6668" width="12" customWidth="1"/>
    <col min="6671" max="6671" width="11.42578125" customWidth="1"/>
    <col min="6672" max="6672" width="13.5703125" customWidth="1"/>
    <col min="6913" max="6913" width="27.42578125" customWidth="1"/>
    <col min="6914" max="6914" width="12.85546875" customWidth="1"/>
    <col min="6915" max="6915" width="17.7109375" customWidth="1"/>
    <col min="6916" max="6916" width="12.7109375" customWidth="1"/>
    <col min="6917" max="6917" width="12.5703125" customWidth="1"/>
    <col min="6919" max="6919" width="10.85546875" customWidth="1"/>
    <col min="6920" max="6920" width="12.42578125" customWidth="1"/>
    <col min="6922" max="6922" width="18.42578125" customWidth="1"/>
    <col min="6923" max="6923" width="12.42578125" customWidth="1"/>
    <col min="6924" max="6924" width="12" customWidth="1"/>
    <col min="6927" max="6927" width="11.42578125" customWidth="1"/>
    <col min="6928" max="6928" width="13.5703125" customWidth="1"/>
    <col min="7169" max="7169" width="27.42578125" customWidth="1"/>
    <col min="7170" max="7170" width="12.85546875" customWidth="1"/>
    <col min="7171" max="7171" width="17.7109375" customWidth="1"/>
    <col min="7172" max="7172" width="12.7109375" customWidth="1"/>
    <col min="7173" max="7173" width="12.5703125" customWidth="1"/>
    <col min="7175" max="7175" width="10.85546875" customWidth="1"/>
    <col min="7176" max="7176" width="12.42578125" customWidth="1"/>
    <col min="7178" max="7178" width="18.42578125" customWidth="1"/>
    <col min="7179" max="7179" width="12.42578125" customWidth="1"/>
    <col min="7180" max="7180" width="12" customWidth="1"/>
    <col min="7183" max="7183" width="11.42578125" customWidth="1"/>
    <col min="7184" max="7184" width="13.5703125" customWidth="1"/>
    <col min="7425" max="7425" width="27.42578125" customWidth="1"/>
    <col min="7426" max="7426" width="12.85546875" customWidth="1"/>
    <col min="7427" max="7427" width="17.7109375" customWidth="1"/>
    <col min="7428" max="7428" width="12.7109375" customWidth="1"/>
    <col min="7429" max="7429" width="12.5703125" customWidth="1"/>
    <col min="7431" max="7431" width="10.85546875" customWidth="1"/>
    <col min="7432" max="7432" width="12.42578125" customWidth="1"/>
    <col min="7434" max="7434" width="18.42578125" customWidth="1"/>
    <col min="7435" max="7435" width="12.42578125" customWidth="1"/>
    <col min="7436" max="7436" width="12" customWidth="1"/>
    <col min="7439" max="7439" width="11.42578125" customWidth="1"/>
    <col min="7440" max="7440" width="13.5703125" customWidth="1"/>
    <col min="7681" max="7681" width="27.42578125" customWidth="1"/>
    <col min="7682" max="7682" width="12.85546875" customWidth="1"/>
    <col min="7683" max="7683" width="17.7109375" customWidth="1"/>
    <col min="7684" max="7684" width="12.7109375" customWidth="1"/>
    <col min="7685" max="7685" width="12.5703125" customWidth="1"/>
    <col min="7687" max="7687" width="10.85546875" customWidth="1"/>
    <col min="7688" max="7688" width="12.42578125" customWidth="1"/>
    <col min="7690" max="7690" width="18.42578125" customWidth="1"/>
    <col min="7691" max="7691" width="12.42578125" customWidth="1"/>
    <col min="7692" max="7692" width="12" customWidth="1"/>
    <col min="7695" max="7695" width="11.42578125" customWidth="1"/>
    <col min="7696" max="7696" width="13.5703125" customWidth="1"/>
    <col min="7937" max="7937" width="27.42578125" customWidth="1"/>
    <col min="7938" max="7938" width="12.85546875" customWidth="1"/>
    <col min="7939" max="7939" width="17.7109375" customWidth="1"/>
    <col min="7940" max="7940" width="12.7109375" customWidth="1"/>
    <col min="7941" max="7941" width="12.5703125" customWidth="1"/>
    <col min="7943" max="7943" width="10.85546875" customWidth="1"/>
    <col min="7944" max="7944" width="12.42578125" customWidth="1"/>
    <col min="7946" max="7946" width="18.42578125" customWidth="1"/>
    <col min="7947" max="7947" width="12.42578125" customWidth="1"/>
    <col min="7948" max="7948" width="12" customWidth="1"/>
    <col min="7951" max="7951" width="11.42578125" customWidth="1"/>
    <col min="7952" max="7952" width="13.5703125" customWidth="1"/>
    <col min="8193" max="8193" width="27.42578125" customWidth="1"/>
    <col min="8194" max="8194" width="12.85546875" customWidth="1"/>
    <col min="8195" max="8195" width="17.7109375" customWidth="1"/>
    <col min="8196" max="8196" width="12.7109375" customWidth="1"/>
    <col min="8197" max="8197" width="12.5703125" customWidth="1"/>
    <col min="8199" max="8199" width="10.85546875" customWidth="1"/>
    <col min="8200" max="8200" width="12.42578125" customWidth="1"/>
    <col min="8202" max="8202" width="18.42578125" customWidth="1"/>
    <col min="8203" max="8203" width="12.42578125" customWidth="1"/>
    <col min="8204" max="8204" width="12" customWidth="1"/>
    <col min="8207" max="8207" width="11.42578125" customWidth="1"/>
    <col min="8208" max="8208" width="13.5703125" customWidth="1"/>
    <col min="8449" max="8449" width="27.42578125" customWidth="1"/>
    <col min="8450" max="8450" width="12.85546875" customWidth="1"/>
    <col min="8451" max="8451" width="17.7109375" customWidth="1"/>
    <col min="8452" max="8452" width="12.7109375" customWidth="1"/>
    <col min="8453" max="8453" width="12.5703125" customWidth="1"/>
    <col min="8455" max="8455" width="10.85546875" customWidth="1"/>
    <col min="8456" max="8456" width="12.42578125" customWidth="1"/>
    <col min="8458" max="8458" width="18.42578125" customWidth="1"/>
    <col min="8459" max="8459" width="12.42578125" customWidth="1"/>
    <col min="8460" max="8460" width="12" customWidth="1"/>
    <col min="8463" max="8463" width="11.42578125" customWidth="1"/>
    <col min="8464" max="8464" width="13.5703125" customWidth="1"/>
    <col min="8705" max="8705" width="27.42578125" customWidth="1"/>
    <col min="8706" max="8706" width="12.85546875" customWidth="1"/>
    <col min="8707" max="8707" width="17.7109375" customWidth="1"/>
    <col min="8708" max="8708" width="12.7109375" customWidth="1"/>
    <col min="8709" max="8709" width="12.5703125" customWidth="1"/>
    <col min="8711" max="8711" width="10.85546875" customWidth="1"/>
    <col min="8712" max="8712" width="12.42578125" customWidth="1"/>
    <col min="8714" max="8714" width="18.42578125" customWidth="1"/>
    <col min="8715" max="8715" width="12.42578125" customWidth="1"/>
    <col min="8716" max="8716" width="12" customWidth="1"/>
    <col min="8719" max="8719" width="11.42578125" customWidth="1"/>
    <col min="8720" max="8720" width="13.5703125" customWidth="1"/>
    <col min="8961" max="8961" width="27.42578125" customWidth="1"/>
    <col min="8962" max="8962" width="12.85546875" customWidth="1"/>
    <col min="8963" max="8963" width="17.7109375" customWidth="1"/>
    <col min="8964" max="8964" width="12.7109375" customWidth="1"/>
    <col min="8965" max="8965" width="12.5703125" customWidth="1"/>
    <col min="8967" max="8967" width="10.85546875" customWidth="1"/>
    <col min="8968" max="8968" width="12.42578125" customWidth="1"/>
    <col min="8970" max="8970" width="18.42578125" customWidth="1"/>
    <col min="8971" max="8971" width="12.42578125" customWidth="1"/>
    <col min="8972" max="8972" width="12" customWidth="1"/>
    <col min="8975" max="8975" width="11.42578125" customWidth="1"/>
    <col min="8976" max="8976" width="13.5703125" customWidth="1"/>
    <col min="9217" max="9217" width="27.42578125" customWidth="1"/>
    <col min="9218" max="9218" width="12.85546875" customWidth="1"/>
    <col min="9219" max="9219" width="17.7109375" customWidth="1"/>
    <col min="9220" max="9220" width="12.7109375" customWidth="1"/>
    <col min="9221" max="9221" width="12.5703125" customWidth="1"/>
    <col min="9223" max="9223" width="10.85546875" customWidth="1"/>
    <col min="9224" max="9224" width="12.42578125" customWidth="1"/>
    <col min="9226" max="9226" width="18.42578125" customWidth="1"/>
    <col min="9227" max="9227" width="12.42578125" customWidth="1"/>
    <col min="9228" max="9228" width="12" customWidth="1"/>
    <col min="9231" max="9231" width="11.42578125" customWidth="1"/>
    <col min="9232" max="9232" width="13.5703125" customWidth="1"/>
    <col min="9473" max="9473" width="27.42578125" customWidth="1"/>
    <col min="9474" max="9474" width="12.85546875" customWidth="1"/>
    <col min="9475" max="9475" width="17.7109375" customWidth="1"/>
    <col min="9476" max="9476" width="12.7109375" customWidth="1"/>
    <col min="9477" max="9477" width="12.5703125" customWidth="1"/>
    <col min="9479" max="9479" width="10.85546875" customWidth="1"/>
    <col min="9480" max="9480" width="12.42578125" customWidth="1"/>
    <col min="9482" max="9482" width="18.42578125" customWidth="1"/>
    <col min="9483" max="9483" width="12.42578125" customWidth="1"/>
    <col min="9484" max="9484" width="12" customWidth="1"/>
    <col min="9487" max="9487" width="11.42578125" customWidth="1"/>
    <col min="9488" max="9488" width="13.5703125" customWidth="1"/>
    <col min="9729" max="9729" width="27.42578125" customWidth="1"/>
    <col min="9730" max="9730" width="12.85546875" customWidth="1"/>
    <col min="9731" max="9731" width="17.7109375" customWidth="1"/>
    <col min="9732" max="9732" width="12.7109375" customWidth="1"/>
    <col min="9733" max="9733" width="12.5703125" customWidth="1"/>
    <col min="9735" max="9735" width="10.85546875" customWidth="1"/>
    <col min="9736" max="9736" width="12.42578125" customWidth="1"/>
    <col min="9738" max="9738" width="18.42578125" customWidth="1"/>
    <col min="9739" max="9739" width="12.42578125" customWidth="1"/>
    <col min="9740" max="9740" width="12" customWidth="1"/>
    <col min="9743" max="9743" width="11.42578125" customWidth="1"/>
    <col min="9744" max="9744" width="13.5703125" customWidth="1"/>
    <col min="9985" max="9985" width="27.42578125" customWidth="1"/>
    <col min="9986" max="9986" width="12.85546875" customWidth="1"/>
    <col min="9987" max="9987" width="17.7109375" customWidth="1"/>
    <col min="9988" max="9988" width="12.7109375" customWidth="1"/>
    <col min="9989" max="9989" width="12.5703125" customWidth="1"/>
    <col min="9991" max="9991" width="10.85546875" customWidth="1"/>
    <col min="9992" max="9992" width="12.42578125" customWidth="1"/>
    <col min="9994" max="9994" width="18.42578125" customWidth="1"/>
    <col min="9995" max="9995" width="12.42578125" customWidth="1"/>
    <col min="9996" max="9996" width="12" customWidth="1"/>
    <col min="9999" max="9999" width="11.42578125" customWidth="1"/>
    <col min="10000" max="10000" width="13.5703125" customWidth="1"/>
    <col min="10241" max="10241" width="27.42578125" customWidth="1"/>
    <col min="10242" max="10242" width="12.85546875" customWidth="1"/>
    <col min="10243" max="10243" width="17.7109375" customWidth="1"/>
    <col min="10244" max="10244" width="12.7109375" customWidth="1"/>
    <col min="10245" max="10245" width="12.5703125" customWidth="1"/>
    <col min="10247" max="10247" width="10.85546875" customWidth="1"/>
    <col min="10248" max="10248" width="12.42578125" customWidth="1"/>
    <col min="10250" max="10250" width="18.42578125" customWidth="1"/>
    <col min="10251" max="10251" width="12.42578125" customWidth="1"/>
    <col min="10252" max="10252" width="12" customWidth="1"/>
    <col min="10255" max="10255" width="11.42578125" customWidth="1"/>
    <col min="10256" max="10256" width="13.5703125" customWidth="1"/>
    <col min="10497" max="10497" width="27.42578125" customWidth="1"/>
    <col min="10498" max="10498" width="12.85546875" customWidth="1"/>
    <col min="10499" max="10499" width="17.7109375" customWidth="1"/>
    <col min="10500" max="10500" width="12.7109375" customWidth="1"/>
    <col min="10501" max="10501" width="12.5703125" customWidth="1"/>
    <col min="10503" max="10503" width="10.85546875" customWidth="1"/>
    <col min="10504" max="10504" width="12.42578125" customWidth="1"/>
    <col min="10506" max="10506" width="18.42578125" customWidth="1"/>
    <col min="10507" max="10507" width="12.42578125" customWidth="1"/>
    <col min="10508" max="10508" width="12" customWidth="1"/>
    <col min="10511" max="10511" width="11.42578125" customWidth="1"/>
    <col min="10512" max="10512" width="13.5703125" customWidth="1"/>
    <col min="10753" max="10753" width="27.42578125" customWidth="1"/>
    <col min="10754" max="10754" width="12.85546875" customWidth="1"/>
    <col min="10755" max="10755" width="17.7109375" customWidth="1"/>
    <col min="10756" max="10756" width="12.7109375" customWidth="1"/>
    <col min="10757" max="10757" width="12.5703125" customWidth="1"/>
    <col min="10759" max="10759" width="10.85546875" customWidth="1"/>
    <col min="10760" max="10760" width="12.42578125" customWidth="1"/>
    <col min="10762" max="10762" width="18.42578125" customWidth="1"/>
    <col min="10763" max="10763" width="12.42578125" customWidth="1"/>
    <col min="10764" max="10764" width="12" customWidth="1"/>
    <col min="10767" max="10767" width="11.42578125" customWidth="1"/>
    <col min="10768" max="10768" width="13.5703125" customWidth="1"/>
    <col min="11009" max="11009" width="27.42578125" customWidth="1"/>
    <col min="11010" max="11010" width="12.85546875" customWidth="1"/>
    <col min="11011" max="11011" width="17.7109375" customWidth="1"/>
    <col min="11012" max="11012" width="12.7109375" customWidth="1"/>
    <col min="11013" max="11013" width="12.5703125" customWidth="1"/>
    <col min="11015" max="11015" width="10.85546875" customWidth="1"/>
    <col min="11016" max="11016" width="12.42578125" customWidth="1"/>
    <col min="11018" max="11018" width="18.42578125" customWidth="1"/>
    <col min="11019" max="11019" width="12.42578125" customWidth="1"/>
    <col min="11020" max="11020" width="12" customWidth="1"/>
    <col min="11023" max="11023" width="11.42578125" customWidth="1"/>
    <col min="11024" max="11024" width="13.5703125" customWidth="1"/>
    <col min="11265" max="11265" width="27.42578125" customWidth="1"/>
    <col min="11266" max="11266" width="12.85546875" customWidth="1"/>
    <col min="11267" max="11267" width="17.7109375" customWidth="1"/>
    <col min="11268" max="11268" width="12.7109375" customWidth="1"/>
    <col min="11269" max="11269" width="12.5703125" customWidth="1"/>
    <col min="11271" max="11271" width="10.85546875" customWidth="1"/>
    <col min="11272" max="11272" width="12.42578125" customWidth="1"/>
    <col min="11274" max="11274" width="18.42578125" customWidth="1"/>
    <col min="11275" max="11275" width="12.42578125" customWidth="1"/>
    <col min="11276" max="11276" width="12" customWidth="1"/>
    <col min="11279" max="11279" width="11.42578125" customWidth="1"/>
    <col min="11280" max="11280" width="13.5703125" customWidth="1"/>
    <col min="11521" max="11521" width="27.42578125" customWidth="1"/>
    <col min="11522" max="11522" width="12.85546875" customWidth="1"/>
    <col min="11523" max="11523" width="17.7109375" customWidth="1"/>
    <col min="11524" max="11524" width="12.7109375" customWidth="1"/>
    <col min="11525" max="11525" width="12.5703125" customWidth="1"/>
    <col min="11527" max="11527" width="10.85546875" customWidth="1"/>
    <col min="11528" max="11528" width="12.42578125" customWidth="1"/>
    <col min="11530" max="11530" width="18.42578125" customWidth="1"/>
    <col min="11531" max="11531" width="12.42578125" customWidth="1"/>
    <col min="11532" max="11532" width="12" customWidth="1"/>
    <col min="11535" max="11535" width="11.42578125" customWidth="1"/>
    <col min="11536" max="11536" width="13.5703125" customWidth="1"/>
    <col min="11777" max="11777" width="27.42578125" customWidth="1"/>
    <col min="11778" max="11778" width="12.85546875" customWidth="1"/>
    <col min="11779" max="11779" width="17.7109375" customWidth="1"/>
    <col min="11780" max="11780" width="12.7109375" customWidth="1"/>
    <col min="11781" max="11781" width="12.5703125" customWidth="1"/>
    <col min="11783" max="11783" width="10.85546875" customWidth="1"/>
    <col min="11784" max="11784" width="12.42578125" customWidth="1"/>
    <col min="11786" max="11786" width="18.42578125" customWidth="1"/>
    <col min="11787" max="11787" width="12.42578125" customWidth="1"/>
    <col min="11788" max="11788" width="12" customWidth="1"/>
    <col min="11791" max="11791" width="11.42578125" customWidth="1"/>
    <col min="11792" max="11792" width="13.5703125" customWidth="1"/>
    <col min="12033" max="12033" width="27.42578125" customWidth="1"/>
    <col min="12034" max="12034" width="12.85546875" customWidth="1"/>
    <col min="12035" max="12035" width="17.7109375" customWidth="1"/>
    <col min="12036" max="12036" width="12.7109375" customWidth="1"/>
    <col min="12037" max="12037" width="12.5703125" customWidth="1"/>
    <col min="12039" max="12039" width="10.85546875" customWidth="1"/>
    <col min="12040" max="12040" width="12.42578125" customWidth="1"/>
    <col min="12042" max="12042" width="18.42578125" customWidth="1"/>
    <col min="12043" max="12043" width="12.42578125" customWidth="1"/>
    <col min="12044" max="12044" width="12" customWidth="1"/>
    <col min="12047" max="12047" width="11.42578125" customWidth="1"/>
    <col min="12048" max="12048" width="13.5703125" customWidth="1"/>
    <col min="12289" max="12289" width="27.42578125" customWidth="1"/>
    <col min="12290" max="12290" width="12.85546875" customWidth="1"/>
    <col min="12291" max="12291" width="17.7109375" customWidth="1"/>
    <col min="12292" max="12292" width="12.7109375" customWidth="1"/>
    <col min="12293" max="12293" width="12.5703125" customWidth="1"/>
    <col min="12295" max="12295" width="10.85546875" customWidth="1"/>
    <col min="12296" max="12296" width="12.42578125" customWidth="1"/>
    <col min="12298" max="12298" width="18.42578125" customWidth="1"/>
    <col min="12299" max="12299" width="12.42578125" customWidth="1"/>
    <col min="12300" max="12300" width="12" customWidth="1"/>
    <col min="12303" max="12303" width="11.42578125" customWidth="1"/>
    <col min="12304" max="12304" width="13.5703125" customWidth="1"/>
    <col min="12545" max="12545" width="27.42578125" customWidth="1"/>
    <col min="12546" max="12546" width="12.85546875" customWidth="1"/>
    <col min="12547" max="12547" width="17.7109375" customWidth="1"/>
    <col min="12548" max="12548" width="12.7109375" customWidth="1"/>
    <col min="12549" max="12549" width="12.5703125" customWidth="1"/>
    <col min="12551" max="12551" width="10.85546875" customWidth="1"/>
    <col min="12552" max="12552" width="12.42578125" customWidth="1"/>
    <col min="12554" max="12554" width="18.42578125" customWidth="1"/>
    <col min="12555" max="12555" width="12.42578125" customWidth="1"/>
    <col min="12556" max="12556" width="12" customWidth="1"/>
    <col min="12559" max="12559" width="11.42578125" customWidth="1"/>
    <col min="12560" max="12560" width="13.5703125" customWidth="1"/>
    <col min="12801" max="12801" width="27.42578125" customWidth="1"/>
    <col min="12802" max="12802" width="12.85546875" customWidth="1"/>
    <col min="12803" max="12803" width="17.7109375" customWidth="1"/>
    <col min="12804" max="12804" width="12.7109375" customWidth="1"/>
    <col min="12805" max="12805" width="12.5703125" customWidth="1"/>
    <col min="12807" max="12807" width="10.85546875" customWidth="1"/>
    <col min="12808" max="12808" width="12.42578125" customWidth="1"/>
    <col min="12810" max="12810" width="18.42578125" customWidth="1"/>
    <col min="12811" max="12811" width="12.42578125" customWidth="1"/>
    <col min="12812" max="12812" width="12" customWidth="1"/>
    <col min="12815" max="12815" width="11.42578125" customWidth="1"/>
    <col min="12816" max="12816" width="13.5703125" customWidth="1"/>
    <col min="13057" max="13057" width="27.42578125" customWidth="1"/>
    <col min="13058" max="13058" width="12.85546875" customWidth="1"/>
    <col min="13059" max="13059" width="17.7109375" customWidth="1"/>
    <col min="13060" max="13060" width="12.7109375" customWidth="1"/>
    <col min="13061" max="13061" width="12.5703125" customWidth="1"/>
    <col min="13063" max="13063" width="10.85546875" customWidth="1"/>
    <col min="13064" max="13064" width="12.42578125" customWidth="1"/>
    <col min="13066" max="13066" width="18.42578125" customWidth="1"/>
    <col min="13067" max="13067" width="12.42578125" customWidth="1"/>
    <col min="13068" max="13068" width="12" customWidth="1"/>
    <col min="13071" max="13071" width="11.42578125" customWidth="1"/>
    <col min="13072" max="13072" width="13.5703125" customWidth="1"/>
    <col min="13313" max="13313" width="27.42578125" customWidth="1"/>
    <col min="13314" max="13314" width="12.85546875" customWidth="1"/>
    <col min="13315" max="13315" width="17.7109375" customWidth="1"/>
    <col min="13316" max="13316" width="12.7109375" customWidth="1"/>
    <col min="13317" max="13317" width="12.5703125" customWidth="1"/>
    <col min="13319" max="13319" width="10.85546875" customWidth="1"/>
    <col min="13320" max="13320" width="12.42578125" customWidth="1"/>
    <col min="13322" max="13322" width="18.42578125" customWidth="1"/>
    <col min="13323" max="13323" width="12.42578125" customWidth="1"/>
    <col min="13324" max="13324" width="12" customWidth="1"/>
    <col min="13327" max="13327" width="11.42578125" customWidth="1"/>
    <col min="13328" max="13328" width="13.5703125" customWidth="1"/>
    <col min="13569" max="13569" width="27.42578125" customWidth="1"/>
    <col min="13570" max="13570" width="12.85546875" customWidth="1"/>
    <col min="13571" max="13571" width="17.7109375" customWidth="1"/>
    <col min="13572" max="13572" width="12.7109375" customWidth="1"/>
    <col min="13573" max="13573" width="12.5703125" customWidth="1"/>
    <col min="13575" max="13575" width="10.85546875" customWidth="1"/>
    <col min="13576" max="13576" width="12.42578125" customWidth="1"/>
    <col min="13578" max="13578" width="18.42578125" customWidth="1"/>
    <col min="13579" max="13579" width="12.42578125" customWidth="1"/>
    <col min="13580" max="13580" width="12" customWidth="1"/>
    <col min="13583" max="13583" width="11.42578125" customWidth="1"/>
    <col min="13584" max="13584" width="13.5703125" customWidth="1"/>
    <col min="13825" max="13825" width="27.42578125" customWidth="1"/>
    <col min="13826" max="13826" width="12.85546875" customWidth="1"/>
    <col min="13827" max="13827" width="17.7109375" customWidth="1"/>
    <col min="13828" max="13828" width="12.7109375" customWidth="1"/>
    <col min="13829" max="13829" width="12.5703125" customWidth="1"/>
    <col min="13831" max="13831" width="10.85546875" customWidth="1"/>
    <col min="13832" max="13832" width="12.42578125" customWidth="1"/>
    <col min="13834" max="13834" width="18.42578125" customWidth="1"/>
    <col min="13835" max="13835" width="12.42578125" customWidth="1"/>
    <col min="13836" max="13836" width="12" customWidth="1"/>
    <col min="13839" max="13839" width="11.42578125" customWidth="1"/>
    <col min="13840" max="13840" width="13.5703125" customWidth="1"/>
    <col min="14081" max="14081" width="27.42578125" customWidth="1"/>
    <col min="14082" max="14082" width="12.85546875" customWidth="1"/>
    <col min="14083" max="14083" width="17.7109375" customWidth="1"/>
    <col min="14084" max="14084" width="12.7109375" customWidth="1"/>
    <col min="14085" max="14085" width="12.5703125" customWidth="1"/>
    <col min="14087" max="14087" width="10.85546875" customWidth="1"/>
    <col min="14088" max="14088" width="12.42578125" customWidth="1"/>
    <col min="14090" max="14090" width="18.42578125" customWidth="1"/>
    <col min="14091" max="14091" width="12.42578125" customWidth="1"/>
    <col min="14092" max="14092" width="12" customWidth="1"/>
    <col min="14095" max="14095" width="11.42578125" customWidth="1"/>
    <col min="14096" max="14096" width="13.5703125" customWidth="1"/>
    <col min="14337" max="14337" width="27.42578125" customWidth="1"/>
    <col min="14338" max="14338" width="12.85546875" customWidth="1"/>
    <col min="14339" max="14339" width="17.7109375" customWidth="1"/>
    <col min="14340" max="14340" width="12.7109375" customWidth="1"/>
    <col min="14341" max="14341" width="12.5703125" customWidth="1"/>
    <col min="14343" max="14343" width="10.85546875" customWidth="1"/>
    <col min="14344" max="14344" width="12.42578125" customWidth="1"/>
    <col min="14346" max="14346" width="18.42578125" customWidth="1"/>
    <col min="14347" max="14347" width="12.42578125" customWidth="1"/>
    <col min="14348" max="14348" width="12" customWidth="1"/>
    <col min="14351" max="14351" width="11.42578125" customWidth="1"/>
    <col min="14352" max="14352" width="13.5703125" customWidth="1"/>
    <col min="14593" max="14593" width="27.42578125" customWidth="1"/>
    <col min="14594" max="14594" width="12.85546875" customWidth="1"/>
    <col min="14595" max="14595" width="17.7109375" customWidth="1"/>
    <col min="14596" max="14596" width="12.7109375" customWidth="1"/>
    <col min="14597" max="14597" width="12.5703125" customWidth="1"/>
    <col min="14599" max="14599" width="10.85546875" customWidth="1"/>
    <col min="14600" max="14600" width="12.42578125" customWidth="1"/>
    <col min="14602" max="14602" width="18.42578125" customWidth="1"/>
    <col min="14603" max="14603" width="12.42578125" customWidth="1"/>
    <col min="14604" max="14604" width="12" customWidth="1"/>
    <col min="14607" max="14607" width="11.42578125" customWidth="1"/>
    <col min="14608" max="14608" width="13.5703125" customWidth="1"/>
    <col min="14849" max="14849" width="27.42578125" customWidth="1"/>
    <col min="14850" max="14850" width="12.85546875" customWidth="1"/>
    <col min="14851" max="14851" width="17.7109375" customWidth="1"/>
    <col min="14852" max="14852" width="12.7109375" customWidth="1"/>
    <col min="14853" max="14853" width="12.5703125" customWidth="1"/>
    <col min="14855" max="14855" width="10.85546875" customWidth="1"/>
    <col min="14856" max="14856" width="12.42578125" customWidth="1"/>
    <col min="14858" max="14858" width="18.42578125" customWidth="1"/>
    <col min="14859" max="14859" width="12.42578125" customWidth="1"/>
    <col min="14860" max="14860" width="12" customWidth="1"/>
    <col min="14863" max="14863" width="11.42578125" customWidth="1"/>
    <col min="14864" max="14864" width="13.5703125" customWidth="1"/>
    <col min="15105" max="15105" width="27.42578125" customWidth="1"/>
    <col min="15106" max="15106" width="12.85546875" customWidth="1"/>
    <col min="15107" max="15107" width="17.7109375" customWidth="1"/>
    <col min="15108" max="15108" width="12.7109375" customWidth="1"/>
    <col min="15109" max="15109" width="12.5703125" customWidth="1"/>
    <col min="15111" max="15111" width="10.85546875" customWidth="1"/>
    <col min="15112" max="15112" width="12.42578125" customWidth="1"/>
    <col min="15114" max="15114" width="18.42578125" customWidth="1"/>
    <col min="15115" max="15115" width="12.42578125" customWidth="1"/>
    <col min="15116" max="15116" width="12" customWidth="1"/>
    <col min="15119" max="15119" width="11.42578125" customWidth="1"/>
    <col min="15120" max="15120" width="13.5703125" customWidth="1"/>
    <col min="15361" max="15361" width="27.42578125" customWidth="1"/>
    <col min="15362" max="15362" width="12.85546875" customWidth="1"/>
    <col min="15363" max="15363" width="17.7109375" customWidth="1"/>
    <col min="15364" max="15364" width="12.7109375" customWidth="1"/>
    <col min="15365" max="15365" width="12.5703125" customWidth="1"/>
    <col min="15367" max="15367" width="10.85546875" customWidth="1"/>
    <col min="15368" max="15368" width="12.42578125" customWidth="1"/>
    <col min="15370" max="15370" width="18.42578125" customWidth="1"/>
    <col min="15371" max="15371" width="12.42578125" customWidth="1"/>
    <col min="15372" max="15372" width="12" customWidth="1"/>
    <col min="15375" max="15375" width="11.42578125" customWidth="1"/>
    <col min="15376" max="15376" width="13.5703125" customWidth="1"/>
    <col min="15617" max="15617" width="27.42578125" customWidth="1"/>
    <col min="15618" max="15618" width="12.85546875" customWidth="1"/>
    <col min="15619" max="15619" width="17.7109375" customWidth="1"/>
    <col min="15620" max="15620" width="12.7109375" customWidth="1"/>
    <col min="15621" max="15621" width="12.5703125" customWidth="1"/>
    <col min="15623" max="15623" width="10.85546875" customWidth="1"/>
    <col min="15624" max="15624" width="12.42578125" customWidth="1"/>
    <col min="15626" max="15626" width="18.42578125" customWidth="1"/>
    <col min="15627" max="15627" width="12.42578125" customWidth="1"/>
    <col min="15628" max="15628" width="12" customWidth="1"/>
    <col min="15631" max="15631" width="11.42578125" customWidth="1"/>
    <col min="15632" max="15632" width="13.5703125" customWidth="1"/>
    <col min="15873" max="15873" width="27.42578125" customWidth="1"/>
    <col min="15874" max="15874" width="12.85546875" customWidth="1"/>
    <col min="15875" max="15875" width="17.7109375" customWidth="1"/>
    <col min="15876" max="15876" width="12.7109375" customWidth="1"/>
    <col min="15877" max="15877" width="12.5703125" customWidth="1"/>
    <col min="15879" max="15879" width="10.85546875" customWidth="1"/>
    <col min="15880" max="15880" width="12.42578125" customWidth="1"/>
    <col min="15882" max="15882" width="18.42578125" customWidth="1"/>
    <col min="15883" max="15883" width="12.42578125" customWidth="1"/>
    <col min="15884" max="15884" width="12" customWidth="1"/>
    <col min="15887" max="15887" width="11.42578125" customWidth="1"/>
    <col min="15888" max="15888" width="13.5703125" customWidth="1"/>
    <col min="16129" max="16129" width="27.42578125" customWidth="1"/>
    <col min="16130" max="16130" width="12.85546875" customWidth="1"/>
    <col min="16131" max="16131" width="17.7109375" customWidth="1"/>
    <col min="16132" max="16132" width="12.7109375" customWidth="1"/>
    <col min="16133" max="16133" width="12.5703125" customWidth="1"/>
    <col min="16135" max="16135" width="10.85546875" customWidth="1"/>
    <col min="16136" max="16136" width="12.42578125" customWidth="1"/>
    <col min="16138" max="16138" width="18.42578125" customWidth="1"/>
    <col min="16139" max="16139" width="12.42578125" customWidth="1"/>
    <col min="16140" max="16140" width="12" customWidth="1"/>
    <col min="16143" max="16143" width="11.42578125" customWidth="1"/>
    <col min="16144" max="16144" width="13.5703125" customWidth="1"/>
  </cols>
  <sheetData>
    <row r="1" spans="1:16" ht="69.400000000000006" customHeight="1" x14ac:dyDescent="0.3">
      <c r="A1" s="390" t="s">
        <v>61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6" ht="1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6" ht="27.75" customHeight="1" x14ac:dyDescent="0.3">
      <c r="A3" s="391" t="s">
        <v>159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6" ht="15" customHeight="1" x14ac:dyDescent="0.25">
      <c r="A4" s="392" t="s">
        <v>62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6" x14ac:dyDescent="0.25">
      <c r="A5" t="s">
        <v>79</v>
      </c>
    </row>
    <row r="6" spans="1:16" s="72" customFormat="1" ht="15.75" x14ac:dyDescent="0.25">
      <c r="A6" s="389" t="s">
        <v>160</v>
      </c>
      <c r="B6" s="393" t="s">
        <v>191</v>
      </c>
      <c r="C6" s="393"/>
      <c r="D6" s="393"/>
      <c r="E6" s="393"/>
      <c r="F6" s="393"/>
      <c r="G6" s="393"/>
      <c r="H6" s="393"/>
      <c r="I6" s="394" t="s">
        <v>239</v>
      </c>
      <c r="J6" s="394"/>
      <c r="K6" s="394"/>
      <c r="L6" s="394"/>
      <c r="M6" s="394"/>
      <c r="N6" s="394"/>
      <c r="O6" s="394"/>
    </row>
    <row r="7" spans="1:16" s="73" customFormat="1" ht="63.2" customHeight="1" x14ac:dyDescent="0.25">
      <c r="A7" s="389"/>
      <c r="B7" s="389" t="s">
        <v>63</v>
      </c>
      <c r="C7" s="389" t="s">
        <v>64</v>
      </c>
      <c r="D7" s="389" t="s">
        <v>65</v>
      </c>
      <c r="E7" s="389"/>
      <c r="F7" s="389"/>
      <c r="G7" s="389"/>
      <c r="H7" s="389" t="s">
        <v>66</v>
      </c>
      <c r="I7" s="389" t="s">
        <v>63</v>
      </c>
      <c r="J7" s="389" t="s">
        <v>64</v>
      </c>
      <c r="K7" s="389" t="s">
        <v>65</v>
      </c>
      <c r="L7" s="389"/>
      <c r="M7" s="389"/>
      <c r="N7" s="389"/>
      <c r="O7" s="389" t="s">
        <v>66</v>
      </c>
    </row>
    <row r="8" spans="1:16" s="73" customFormat="1" ht="27.75" customHeight="1" x14ac:dyDescent="0.25">
      <c r="A8" s="389"/>
      <c r="B8" s="389"/>
      <c r="C8" s="389"/>
      <c r="D8" s="389" t="s">
        <v>67</v>
      </c>
      <c r="E8" s="389" t="s">
        <v>68</v>
      </c>
      <c r="F8" s="389"/>
      <c r="G8" s="389"/>
      <c r="H8" s="389"/>
      <c r="I8" s="389"/>
      <c r="J8" s="389"/>
      <c r="K8" s="389" t="s">
        <v>67</v>
      </c>
      <c r="L8" s="389" t="s">
        <v>68</v>
      </c>
      <c r="M8" s="389"/>
      <c r="N8" s="389"/>
      <c r="O8" s="389"/>
    </row>
    <row r="9" spans="1:16" s="73" customFormat="1" ht="112.7" customHeight="1" x14ac:dyDescent="0.25">
      <c r="A9" s="389"/>
      <c r="B9" s="389"/>
      <c r="C9" s="389"/>
      <c r="D9" s="389"/>
      <c r="E9" s="74" t="s">
        <v>69</v>
      </c>
      <c r="F9" s="74" t="s">
        <v>70</v>
      </c>
      <c r="G9" s="74" t="s">
        <v>71</v>
      </c>
      <c r="H9" s="389"/>
      <c r="I9" s="389"/>
      <c r="J9" s="389"/>
      <c r="K9" s="389"/>
      <c r="L9" s="74" t="s">
        <v>69</v>
      </c>
      <c r="M9" s="74" t="s">
        <v>70</v>
      </c>
      <c r="N9" s="74" t="s">
        <v>71</v>
      </c>
      <c r="O9" s="389"/>
    </row>
    <row r="10" spans="1:16" s="77" customFormat="1" ht="49.7" customHeight="1" x14ac:dyDescent="0.2">
      <c r="A10" s="74">
        <v>1</v>
      </c>
      <c r="B10" s="74">
        <v>9</v>
      </c>
      <c r="C10" s="74">
        <v>10</v>
      </c>
      <c r="D10" s="74">
        <v>11</v>
      </c>
      <c r="E10" s="74">
        <v>12</v>
      </c>
      <c r="F10" s="74">
        <v>13</v>
      </c>
      <c r="G10" s="74">
        <v>14</v>
      </c>
      <c r="H10" s="74" t="s">
        <v>72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 t="s">
        <v>72</v>
      </c>
      <c r="P10" s="77" t="s">
        <v>161</v>
      </c>
    </row>
    <row r="11" spans="1:16" ht="22.5" customHeight="1" x14ac:dyDescent="0.3">
      <c r="A11" s="385" t="s">
        <v>162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7"/>
    </row>
    <row r="12" spans="1:16" ht="26.45" customHeight="1" x14ac:dyDescent="0.3">
      <c r="A12" s="161" t="s">
        <v>74</v>
      </c>
      <c r="B12" s="162">
        <f>'СОШ 1'!B62</f>
        <v>0</v>
      </c>
      <c r="C12" s="162">
        <f>'СОШ 1'!C62</f>
        <v>0</v>
      </c>
      <c r="D12" s="162">
        <f>'СОШ 1'!D62</f>
        <v>0</v>
      </c>
      <c r="E12" s="162">
        <f>'СОШ 1'!E62</f>
        <v>0</v>
      </c>
      <c r="F12" s="162">
        <f>'СОШ 1'!F62</f>
        <v>0</v>
      </c>
      <c r="G12" s="162">
        <f>'СОШ 1'!G62</f>
        <v>0</v>
      </c>
      <c r="H12" s="210" t="e">
        <f>'СОШ 1'!H62</f>
        <v>#DIV/0!</v>
      </c>
      <c r="I12" s="162">
        <f>'СОШ 1'!I62</f>
        <v>0</v>
      </c>
      <c r="J12" s="162">
        <f>'СОШ 1'!J62</f>
        <v>0</v>
      </c>
      <c r="K12" s="162">
        <f>'СОШ 1'!K62</f>
        <v>0</v>
      </c>
      <c r="L12" s="162">
        <f>'СОШ 1'!L62</f>
        <v>0</v>
      </c>
      <c r="M12" s="162">
        <f>'СОШ 1'!M62</f>
        <v>0</v>
      </c>
      <c r="N12" s="162">
        <f>'СОШ 1'!N62</f>
        <v>0</v>
      </c>
      <c r="O12" s="210" t="e">
        <f>K12/J12/12/1.302*1000</f>
        <v>#DIV/0!</v>
      </c>
      <c r="P12" s="165">
        <f>K12/1.302</f>
        <v>0</v>
      </c>
    </row>
    <row r="13" spans="1:16" ht="56.25" x14ac:dyDescent="0.3">
      <c r="A13" s="161" t="s">
        <v>75</v>
      </c>
      <c r="B13" s="162">
        <f>'СОШ 1'!B63</f>
        <v>3.5</v>
      </c>
      <c r="C13" s="162">
        <f>'СОШ 1'!C63</f>
        <v>2.7</v>
      </c>
      <c r="D13" s="162">
        <f>'СОШ 1'!D63</f>
        <v>2725.2</v>
      </c>
      <c r="E13" s="162">
        <f>'СОШ 1'!E63</f>
        <v>2725.2</v>
      </c>
      <c r="F13" s="162">
        <f>'СОШ 1'!F63</f>
        <v>0</v>
      </c>
      <c r="G13" s="162">
        <f>'СОШ 1'!G63</f>
        <v>0</v>
      </c>
      <c r="H13" s="210">
        <f>'СОШ 1'!H63</f>
        <v>64601</v>
      </c>
      <c r="I13" s="162">
        <f>'СОШ 1'!I63</f>
        <v>3.5</v>
      </c>
      <c r="J13" s="162">
        <f>'СОШ 1'!J63</f>
        <v>2.7</v>
      </c>
      <c r="K13" s="162">
        <f>'СОШ 1'!K63</f>
        <v>2725.2</v>
      </c>
      <c r="L13" s="162">
        <f>'СОШ 1'!L63</f>
        <v>2725.2</v>
      </c>
      <c r="M13" s="162">
        <f>'СОШ 1'!M63</f>
        <v>0</v>
      </c>
      <c r="N13" s="162">
        <f>'СОШ 1'!N63</f>
        <v>0</v>
      </c>
      <c r="O13" s="210">
        <f t="shared" ref="O13:O16" si="0">K13/J13/12/1.302*1000</f>
        <v>64601.46782727426</v>
      </c>
      <c r="P13" s="165">
        <f>K13/1.302</f>
        <v>2093.0875576036865</v>
      </c>
    </row>
    <row r="14" spans="1:16" ht="37.5" x14ac:dyDescent="0.3">
      <c r="A14" s="161" t="s">
        <v>76</v>
      </c>
      <c r="B14" s="162">
        <f>'СОШ 1'!B64</f>
        <v>7</v>
      </c>
      <c r="C14" s="162">
        <f>'СОШ 1'!C64</f>
        <v>5</v>
      </c>
      <c r="D14" s="162">
        <f>'СОШ 1'!D64</f>
        <v>1980</v>
      </c>
      <c r="E14" s="162">
        <f>'СОШ 1'!E64</f>
        <v>1980</v>
      </c>
      <c r="F14" s="162">
        <f>'СОШ 1'!F64</f>
        <v>0</v>
      </c>
      <c r="G14" s="162">
        <f>'СОШ 1'!G64</f>
        <v>0</v>
      </c>
      <c r="H14" s="210">
        <f>'СОШ 1'!H64</f>
        <v>25346</v>
      </c>
      <c r="I14" s="162">
        <f>'СОШ 1'!I64</f>
        <v>7</v>
      </c>
      <c r="J14" s="162">
        <f>'СОШ 1'!J64</f>
        <v>5</v>
      </c>
      <c r="K14" s="162">
        <f>'СОШ 1'!K64</f>
        <v>1980</v>
      </c>
      <c r="L14" s="162">
        <f>'СОШ 1'!L64</f>
        <v>1980</v>
      </c>
      <c r="M14" s="162">
        <f>'СОШ 1'!M64</f>
        <v>0</v>
      </c>
      <c r="N14" s="162">
        <f>'СОШ 1'!N64</f>
        <v>0</v>
      </c>
      <c r="O14" s="210">
        <f t="shared" si="0"/>
        <v>25345.622119815667</v>
      </c>
      <c r="P14" s="165">
        <f>K14/1.302</f>
        <v>1520.7373271889401</v>
      </c>
    </row>
    <row r="15" spans="1:16" ht="18.75" x14ac:dyDescent="0.3">
      <c r="A15" s="166" t="s">
        <v>77</v>
      </c>
      <c r="B15" s="162">
        <f>'СОШ 1'!B65</f>
        <v>9.5</v>
      </c>
      <c r="C15" s="162">
        <f>'СОШ 1'!C65</f>
        <v>10</v>
      </c>
      <c r="D15" s="162">
        <f>'СОШ 1'!D65</f>
        <v>4028.6</v>
      </c>
      <c r="E15" s="162">
        <f>'СОШ 1'!E65</f>
        <v>4028.6</v>
      </c>
      <c r="F15" s="162">
        <f>'СОШ 1'!F65</f>
        <v>0</v>
      </c>
      <c r="G15" s="162">
        <f>'СОШ 1'!G65</f>
        <v>0</v>
      </c>
      <c r="H15" s="210">
        <f>'СОШ 1'!H65</f>
        <v>25785</v>
      </c>
      <c r="I15" s="162">
        <f>'СОШ 1'!I65</f>
        <v>9.5</v>
      </c>
      <c r="J15" s="162">
        <f>'СОШ 1'!J65</f>
        <v>10</v>
      </c>
      <c r="K15" s="162">
        <f>'СОШ 1'!K65</f>
        <v>4028.6</v>
      </c>
      <c r="L15" s="162">
        <f>'СОШ 1'!L65</f>
        <v>4028.6</v>
      </c>
      <c r="M15" s="162">
        <f>'СОШ 1'!M65</f>
        <v>0</v>
      </c>
      <c r="N15" s="162">
        <f>'СОШ 1'!N65</f>
        <v>0</v>
      </c>
      <c r="O15" s="210">
        <f t="shared" si="0"/>
        <v>25784.690220174089</v>
      </c>
      <c r="P15" s="165">
        <f>K15/1.302</f>
        <v>3094.1628264208907</v>
      </c>
    </row>
    <row r="16" spans="1:16" ht="18.75" x14ac:dyDescent="0.3">
      <c r="A16" s="168" t="s">
        <v>78</v>
      </c>
      <c r="B16" s="169">
        <f>SUM(B12:B15)</f>
        <v>20</v>
      </c>
      <c r="C16" s="169">
        <f t="shared" ref="C16:G16" si="1">SUM(C12:C15)</f>
        <v>17.7</v>
      </c>
      <c r="D16" s="169">
        <f t="shared" si="1"/>
        <v>8733.7999999999993</v>
      </c>
      <c r="E16" s="169">
        <f t="shared" si="1"/>
        <v>8733.7999999999993</v>
      </c>
      <c r="F16" s="169">
        <f t="shared" si="1"/>
        <v>0</v>
      </c>
      <c r="G16" s="169">
        <f t="shared" si="1"/>
        <v>0</v>
      </c>
      <c r="H16" s="210">
        <f>'СОШ 1'!H66</f>
        <v>31582</v>
      </c>
      <c r="I16" s="169">
        <f t="shared" ref="I16:N16" si="2">I12+I13+I14+I15</f>
        <v>20</v>
      </c>
      <c r="J16" s="168">
        <f t="shared" si="2"/>
        <v>17.7</v>
      </c>
      <c r="K16" s="168">
        <f t="shared" si="2"/>
        <v>8733.7999999999993</v>
      </c>
      <c r="L16" s="168">
        <f t="shared" si="2"/>
        <v>8733.7999999999993</v>
      </c>
      <c r="M16" s="168">
        <f t="shared" si="2"/>
        <v>0</v>
      </c>
      <c r="N16" s="168">
        <f t="shared" si="2"/>
        <v>0</v>
      </c>
      <c r="O16" s="210">
        <f t="shared" si="0"/>
        <v>31581.863047144619</v>
      </c>
      <c r="P16" s="165">
        <f>K16/1.302</f>
        <v>6707.9877112135173</v>
      </c>
    </row>
    <row r="17" spans="1:16" ht="22.5" customHeight="1" x14ac:dyDescent="0.3">
      <c r="A17" s="385"/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7"/>
      <c r="P17" s="170"/>
    </row>
    <row r="18" spans="1:16" ht="26.45" customHeight="1" x14ac:dyDescent="0.3">
      <c r="A18" s="161"/>
      <c r="B18" s="162"/>
      <c r="C18" s="162"/>
      <c r="D18" s="162"/>
      <c r="E18" s="162"/>
      <c r="F18" s="162"/>
      <c r="G18" s="162"/>
      <c r="H18" s="164"/>
      <c r="I18" s="162"/>
      <c r="J18" s="162"/>
      <c r="K18" s="162"/>
      <c r="L18" s="162"/>
      <c r="M18" s="162"/>
      <c r="N18" s="162"/>
      <c r="O18" s="164"/>
      <c r="P18" s="165">
        <f>K18/1.302</f>
        <v>0</v>
      </c>
    </row>
    <row r="19" spans="1:16" ht="18.75" x14ac:dyDescent="0.3">
      <c r="A19" s="161"/>
      <c r="B19" s="162"/>
      <c r="C19" s="162"/>
      <c r="D19" s="162"/>
      <c r="E19" s="162"/>
      <c r="F19" s="162"/>
      <c r="G19" s="162"/>
      <c r="H19" s="164"/>
      <c r="I19" s="162"/>
      <c r="J19" s="162"/>
      <c r="K19" s="162"/>
      <c r="L19" s="162"/>
      <c r="M19" s="162"/>
      <c r="N19" s="162"/>
      <c r="O19" s="164"/>
      <c r="P19" s="165">
        <f>K19/1.302</f>
        <v>0</v>
      </c>
    </row>
    <row r="20" spans="1:16" ht="18.75" x14ac:dyDescent="0.3">
      <c r="A20" s="161"/>
      <c r="B20" s="162"/>
      <c r="C20" s="162"/>
      <c r="D20" s="162"/>
      <c r="E20" s="162"/>
      <c r="F20" s="162"/>
      <c r="G20" s="162"/>
      <c r="H20" s="164"/>
      <c r="I20" s="162"/>
      <c r="J20" s="162"/>
      <c r="K20" s="162"/>
      <c r="L20" s="162"/>
      <c r="M20" s="162"/>
      <c r="N20" s="162"/>
      <c r="O20" s="164"/>
      <c r="P20" s="165">
        <f>K20/1.302</f>
        <v>0</v>
      </c>
    </row>
    <row r="21" spans="1:16" ht="18.75" x14ac:dyDescent="0.3">
      <c r="A21" s="166"/>
      <c r="B21" s="162"/>
      <c r="C21" s="162"/>
      <c r="D21" s="162"/>
      <c r="E21" s="162"/>
      <c r="F21" s="162"/>
      <c r="G21" s="162"/>
      <c r="H21" s="164"/>
      <c r="I21" s="162"/>
      <c r="J21" s="162"/>
      <c r="K21" s="162"/>
      <c r="L21" s="162"/>
      <c r="M21" s="162"/>
      <c r="N21" s="162"/>
      <c r="O21" s="164"/>
      <c r="P21" s="165">
        <f>K21/1.302</f>
        <v>0</v>
      </c>
    </row>
    <row r="22" spans="1:16" ht="18.75" x14ac:dyDescent="0.3">
      <c r="A22" s="168"/>
      <c r="B22" s="169"/>
      <c r="C22" s="168"/>
      <c r="D22" s="168"/>
      <c r="E22" s="168"/>
      <c r="F22" s="168"/>
      <c r="G22" s="168"/>
      <c r="H22" s="164"/>
      <c r="I22" s="169"/>
      <c r="J22" s="168"/>
      <c r="K22" s="168"/>
      <c r="L22" s="168"/>
      <c r="M22" s="168"/>
      <c r="N22" s="168"/>
      <c r="O22" s="164"/>
      <c r="P22" s="165">
        <f>K22/1.302</f>
        <v>0</v>
      </c>
    </row>
    <row r="23" spans="1:16" ht="22.5" customHeight="1" x14ac:dyDescent="0.3">
      <c r="A23" s="385"/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7"/>
      <c r="P23" s="170"/>
    </row>
    <row r="24" spans="1:16" ht="26.45" customHeight="1" x14ac:dyDescent="0.3">
      <c r="A24" s="161"/>
      <c r="B24" s="162"/>
      <c r="C24" s="162"/>
      <c r="D24" s="162"/>
      <c r="E24" s="162"/>
      <c r="F24" s="162"/>
      <c r="G24" s="162"/>
      <c r="H24" s="164"/>
      <c r="I24" s="162"/>
      <c r="J24" s="162"/>
      <c r="K24" s="162"/>
      <c r="L24" s="162"/>
      <c r="M24" s="162"/>
      <c r="N24" s="162"/>
      <c r="O24" s="164"/>
      <c r="P24" s="165">
        <f>K24/1.302</f>
        <v>0</v>
      </c>
    </row>
    <row r="25" spans="1:16" ht="18.75" x14ac:dyDescent="0.3">
      <c r="A25" s="161"/>
      <c r="B25" s="162"/>
      <c r="C25" s="162"/>
      <c r="D25" s="162"/>
      <c r="E25" s="162"/>
      <c r="F25" s="162"/>
      <c r="G25" s="162"/>
      <c r="H25" s="164"/>
      <c r="I25" s="162"/>
      <c r="J25" s="162"/>
      <c r="K25" s="162"/>
      <c r="L25" s="162"/>
      <c r="M25" s="162"/>
      <c r="N25" s="162"/>
      <c r="O25" s="164"/>
      <c r="P25" s="165">
        <f>K25/1.302</f>
        <v>0</v>
      </c>
    </row>
    <row r="26" spans="1:16" ht="18.75" x14ac:dyDescent="0.3">
      <c r="A26" s="161"/>
      <c r="B26" s="162"/>
      <c r="C26" s="162"/>
      <c r="D26" s="162"/>
      <c r="E26" s="162"/>
      <c r="F26" s="162"/>
      <c r="G26" s="162"/>
      <c r="H26" s="164"/>
      <c r="I26" s="162"/>
      <c r="J26" s="162"/>
      <c r="K26" s="162"/>
      <c r="L26" s="162"/>
      <c r="M26" s="162"/>
      <c r="N26" s="162"/>
      <c r="O26" s="164"/>
      <c r="P26" s="165">
        <f>K26/1.302</f>
        <v>0</v>
      </c>
    </row>
    <row r="27" spans="1:16" ht="18.75" x14ac:dyDescent="0.3">
      <c r="A27" s="166"/>
      <c r="B27" s="162"/>
      <c r="C27" s="162"/>
      <c r="D27" s="162"/>
      <c r="E27" s="162"/>
      <c r="F27" s="162"/>
      <c r="G27" s="162"/>
      <c r="H27" s="164"/>
      <c r="I27" s="162"/>
      <c r="J27" s="162"/>
      <c r="K27" s="162"/>
      <c r="L27" s="162"/>
      <c r="M27" s="162"/>
      <c r="N27" s="162"/>
      <c r="O27" s="164"/>
      <c r="P27" s="165">
        <f>K27/1.302</f>
        <v>0</v>
      </c>
    </row>
    <row r="28" spans="1:16" ht="18.75" x14ac:dyDescent="0.3">
      <c r="A28" s="168"/>
      <c r="B28" s="169"/>
      <c r="C28" s="168"/>
      <c r="D28" s="168"/>
      <c r="E28" s="168"/>
      <c r="F28" s="168"/>
      <c r="G28" s="168"/>
      <c r="H28" s="164"/>
      <c r="I28" s="169"/>
      <c r="J28" s="168"/>
      <c r="K28" s="168"/>
      <c r="L28" s="168"/>
      <c r="M28" s="168"/>
      <c r="N28" s="168"/>
      <c r="O28" s="164"/>
      <c r="P28" s="165">
        <f>K28/1.302</f>
        <v>0</v>
      </c>
    </row>
    <row r="29" spans="1:16" ht="22.5" customHeight="1" x14ac:dyDescent="0.3">
      <c r="A29" s="385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7"/>
      <c r="P29" s="170"/>
    </row>
    <row r="30" spans="1:16" ht="26.45" customHeight="1" x14ac:dyDescent="0.3">
      <c r="A30" s="161"/>
      <c r="B30" s="162"/>
      <c r="C30" s="161"/>
      <c r="D30" s="163"/>
      <c r="E30" s="161"/>
      <c r="F30" s="163"/>
      <c r="G30" s="163"/>
      <c r="H30" s="164"/>
      <c r="I30" s="162"/>
      <c r="J30" s="162"/>
      <c r="K30" s="162"/>
      <c r="L30" s="162"/>
      <c r="M30" s="162"/>
      <c r="N30" s="162"/>
      <c r="O30" s="164"/>
      <c r="P30" s="165">
        <f>K30/1.302</f>
        <v>0</v>
      </c>
    </row>
    <row r="31" spans="1:16" ht="18.75" x14ac:dyDescent="0.3">
      <c r="A31" s="161"/>
      <c r="B31" s="162"/>
      <c r="C31" s="161"/>
      <c r="D31" s="163"/>
      <c r="E31" s="161"/>
      <c r="F31" s="163"/>
      <c r="G31" s="163"/>
      <c r="H31" s="164"/>
      <c r="I31" s="162"/>
      <c r="J31" s="162"/>
      <c r="K31" s="162"/>
      <c r="L31" s="162"/>
      <c r="M31" s="162"/>
      <c r="N31" s="162"/>
      <c r="O31" s="164"/>
      <c r="P31" s="165">
        <f>K31/1.302</f>
        <v>0</v>
      </c>
    </row>
    <row r="32" spans="1:16" ht="18.75" x14ac:dyDescent="0.3">
      <c r="A32" s="161"/>
      <c r="B32" s="162"/>
      <c r="C32" s="161"/>
      <c r="D32" s="163"/>
      <c r="E32" s="161"/>
      <c r="F32" s="163"/>
      <c r="G32" s="163"/>
      <c r="H32" s="164"/>
      <c r="I32" s="162"/>
      <c r="J32" s="162"/>
      <c r="K32" s="162"/>
      <c r="L32" s="162"/>
      <c r="M32" s="162"/>
      <c r="N32" s="162"/>
      <c r="O32" s="164"/>
      <c r="P32" s="165">
        <f>K32/1.302</f>
        <v>0</v>
      </c>
    </row>
    <row r="33" spans="1:16" ht="18.75" x14ac:dyDescent="0.3">
      <c r="A33" s="166"/>
      <c r="B33" s="167"/>
      <c r="C33" s="166"/>
      <c r="D33" s="163"/>
      <c r="E33" s="166"/>
      <c r="F33" s="163"/>
      <c r="G33" s="163"/>
      <c r="H33" s="164"/>
      <c r="I33" s="162"/>
      <c r="J33" s="162"/>
      <c r="K33" s="162"/>
      <c r="L33" s="162"/>
      <c r="M33" s="162"/>
      <c r="N33" s="162"/>
      <c r="O33" s="164"/>
      <c r="P33" s="165">
        <f>K33/1.302</f>
        <v>0</v>
      </c>
    </row>
    <row r="34" spans="1:16" ht="18.75" x14ac:dyDescent="0.3">
      <c r="A34" s="168"/>
      <c r="B34" s="169"/>
      <c r="C34" s="168"/>
      <c r="D34" s="168"/>
      <c r="E34" s="168"/>
      <c r="F34" s="168"/>
      <c r="G34" s="168"/>
      <c r="H34" s="164"/>
      <c r="I34" s="169"/>
      <c r="J34" s="168"/>
      <c r="K34" s="168"/>
      <c r="L34" s="168"/>
      <c r="M34" s="168"/>
      <c r="N34" s="168"/>
      <c r="O34" s="164"/>
      <c r="P34" s="165">
        <f>K34/1.302</f>
        <v>0</v>
      </c>
    </row>
    <row r="35" spans="1:16" ht="22.5" customHeight="1" x14ac:dyDescent="0.3">
      <c r="A35" s="385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7"/>
      <c r="P35" s="170"/>
    </row>
    <row r="36" spans="1:16" ht="26.45" customHeight="1" x14ac:dyDescent="0.3">
      <c r="A36" s="161"/>
      <c r="B36" s="162"/>
      <c r="C36" s="161"/>
      <c r="D36" s="163"/>
      <c r="E36" s="161"/>
      <c r="F36" s="163"/>
      <c r="G36" s="163"/>
      <c r="H36" s="164"/>
      <c r="I36" s="162"/>
      <c r="J36" s="162"/>
      <c r="K36" s="162"/>
      <c r="L36" s="162"/>
      <c r="M36" s="162"/>
      <c r="N36" s="162"/>
      <c r="O36" s="164"/>
      <c r="P36" s="165">
        <f>K36/1.302</f>
        <v>0</v>
      </c>
    </row>
    <row r="37" spans="1:16" ht="18.75" x14ac:dyDescent="0.3">
      <c r="A37" s="161"/>
      <c r="B37" s="162"/>
      <c r="C37" s="161"/>
      <c r="D37" s="163"/>
      <c r="E37" s="161"/>
      <c r="F37" s="163"/>
      <c r="G37" s="163"/>
      <c r="H37" s="164"/>
      <c r="I37" s="162"/>
      <c r="J37" s="162"/>
      <c r="K37" s="162"/>
      <c r="L37" s="162"/>
      <c r="M37" s="162"/>
      <c r="N37" s="162"/>
      <c r="O37" s="164"/>
      <c r="P37" s="165">
        <f>K37/1.302</f>
        <v>0</v>
      </c>
    </row>
    <row r="38" spans="1:16" ht="18.75" x14ac:dyDescent="0.3">
      <c r="A38" s="161"/>
      <c r="B38" s="162"/>
      <c r="C38" s="161"/>
      <c r="D38" s="163"/>
      <c r="E38" s="161"/>
      <c r="F38" s="163"/>
      <c r="G38" s="163"/>
      <c r="H38" s="164"/>
      <c r="I38" s="162"/>
      <c r="J38" s="162"/>
      <c r="K38" s="162"/>
      <c r="L38" s="162"/>
      <c r="M38" s="162"/>
      <c r="N38" s="162"/>
      <c r="O38" s="164"/>
      <c r="P38" s="165">
        <f>K38/1.302</f>
        <v>0</v>
      </c>
    </row>
    <row r="39" spans="1:16" ht="18.75" x14ac:dyDescent="0.3">
      <c r="A39" s="166"/>
      <c r="B39" s="167"/>
      <c r="C39" s="171"/>
      <c r="D39" s="163"/>
      <c r="E39" s="171"/>
      <c r="F39" s="163"/>
      <c r="G39" s="163"/>
      <c r="H39" s="164"/>
      <c r="I39" s="162"/>
      <c r="J39" s="162"/>
      <c r="K39" s="162"/>
      <c r="L39" s="162"/>
      <c r="M39" s="162"/>
      <c r="N39" s="162"/>
      <c r="O39" s="164"/>
      <c r="P39" s="165">
        <f>K39/1.302</f>
        <v>0</v>
      </c>
    </row>
    <row r="40" spans="1:16" ht="18.75" x14ac:dyDescent="0.3">
      <c r="A40" s="168"/>
      <c r="B40" s="169"/>
      <c r="C40" s="168"/>
      <c r="D40" s="168"/>
      <c r="E40" s="168"/>
      <c r="F40" s="168"/>
      <c r="G40" s="168"/>
      <c r="H40" s="164"/>
      <c r="I40" s="169"/>
      <c r="J40" s="168"/>
      <c r="K40" s="168"/>
      <c r="L40" s="168"/>
      <c r="M40" s="168"/>
      <c r="N40" s="168"/>
      <c r="O40" s="164"/>
      <c r="P40" s="165">
        <f>K40/1.302</f>
        <v>0</v>
      </c>
    </row>
    <row r="41" spans="1:16" ht="22.5" customHeight="1" x14ac:dyDescent="0.3">
      <c r="A41" s="385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7"/>
      <c r="P41" s="170"/>
    </row>
    <row r="42" spans="1:16" ht="26.45" customHeight="1" x14ac:dyDescent="0.3">
      <c r="A42" s="161"/>
      <c r="B42" s="162"/>
      <c r="C42" s="161"/>
      <c r="D42" s="163"/>
      <c r="E42" s="161"/>
      <c r="F42" s="163"/>
      <c r="G42" s="163"/>
      <c r="H42" s="164"/>
      <c r="I42" s="162"/>
      <c r="J42" s="162"/>
      <c r="K42" s="162"/>
      <c r="L42" s="162"/>
      <c r="M42" s="162"/>
      <c r="N42" s="162"/>
      <c r="O42" s="164"/>
      <c r="P42" s="165">
        <f>K42/1.302</f>
        <v>0</v>
      </c>
    </row>
    <row r="43" spans="1:16" ht="18.75" x14ac:dyDescent="0.3">
      <c r="A43" s="161"/>
      <c r="B43" s="162"/>
      <c r="C43" s="161"/>
      <c r="D43" s="163"/>
      <c r="E43" s="161"/>
      <c r="F43" s="163"/>
      <c r="G43" s="163"/>
      <c r="H43" s="164"/>
      <c r="I43" s="162"/>
      <c r="J43" s="162"/>
      <c r="K43" s="162"/>
      <c r="L43" s="162"/>
      <c r="M43" s="162"/>
      <c r="N43" s="162"/>
      <c r="O43" s="164"/>
      <c r="P43" s="165">
        <f>K43/1.302</f>
        <v>0</v>
      </c>
    </row>
    <row r="44" spans="1:16" ht="18.75" x14ac:dyDescent="0.3">
      <c r="A44" s="161"/>
      <c r="B44" s="162"/>
      <c r="C44" s="161"/>
      <c r="D44" s="163"/>
      <c r="E44" s="161"/>
      <c r="F44" s="163"/>
      <c r="G44" s="163"/>
      <c r="H44" s="164"/>
      <c r="I44" s="162"/>
      <c r="J44" s="162"/>
      <c r="K44" s="162"/>
      <c r="L44" s="162"/>
      <c r="M44" s="162"/>
      <c r="N44" s="162"/>
      <c r="O44" s="164"/>
      <c r="P44" s="165">
        <f>K44/1.302</f>
        <v>0</v>
      </c>
    </row>
    <row r="45" spans="1:16" ht="18.75" x14ac:dyDescent="0.3">
      <c r="A45" s="166"/>
      <c r="B45" s="167"/>
      <c r="C45" s="166"/>
      <c r="D45" s="163"/>
      <c r="E45" s="166"/>
      <c r="F45" s="163"/>
      <c r="G45" s="163"/>
      <c r="H45" s="164"/>
      <c r="I45" s="162"/>
      <c r="J45" s="162"/>
      <c r="K45" s="162"/>
      <c r="L45" s="162"/>
      <c r="M45" s="162"/>
      <c r="N45" s="162"/>
      <c r="O45" s="164"/>
      <c r="P45" s="165">
        <f>K45/1.302</f>
        <v>0</v>
      </c>
    </row>
    <row r="46" spans="1:16" ht="18.75" x14ac:dyDescent="0.3">
      <c r="A46" s="168"/>
      <c r="B46" s="169"/>
      <c r="C46" s="168"/>
      <c r="D46" s="168"/>
      <c r="E46" s="168"/>
      <c r="F46" s="168"/>
      <c r="G46" s="168"/>
      <c r="H46" s="164"/>
      <c r="I46" s="169"/>
      <c r="J46" s="168"/>
      <c r="K46" s="168"/>
      <c r="L46" s="168"/>
      <c r="M46" s="168"/>
      <c r="N46" s="168"/>
      <c r="O46" s="164"/>
      <c r="P46" s="165">
        <f>K46/1.302</f>
        <v>0</v>
      </c>
    </row>
    <row r="47" spans="1:16" ht="22.5" customHeight="1" x14ac:dyDescent="0.3">
      <c r="A47" s="385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7"/>
      <c r="P47" s="170"/>
    </row>
    <row r="48" spans="1:16" ht="26.45" customHeight="1" x14ac:dyDescent="0.3">
      <c r="A48" s="161"/>
      <c r="B48" s="162"/>
      <c r="C48" s="161"/>
      <c r="D48" s="163"/>
      <c r="E48" s="161"/>
      <c r="F48" s="163"/>
      <c r="G48" s="163"/>
      <c r="H48" s="164"/>
      <c r="I48" s="162"/>
      <c r="J48" s="162"/>
      <c r="K48" s="162"/>
      <c r="L48" s="162"/>
      <c r="M48" s="162"/>
      <c r="N48" s="162"/>
      <c r="O48" s="164"/>
      <c r="P48" s="165">
        <f>K48/1.302</f>
        <v>0</v>
      </c>
    </row>
    <row r="49" spans="1:16" ht="18.75" x14ac:dyDescent="0.3">
      <c r="A49" s="161"/>
      <c r="B49" s="162"/>
      <c r="C49" s="161"/>
      <c r="D49" s="163"/>
      <c r="E49" s="161"/>
      <c r="F49" s="163"/>
      <c r="G49" s="163"/>
      <c r="H49" s="164"/>
      <c r="I49" s="162"/>
      <c r="J49" s="162"/>
      <c r="K49" s="162"/>
      <c r="L49" s="162"/>
      <c r="M49" s="162"/>
      <c r="N49" s="162"/>
      <c r="O49" s="164"/>
      <c r="P49" s="165">
        <f>K49/1.302</f>
        <v>0</v>
      </c>
    </row>
    <row r="50" spans="1:16" ht="18.75" x14ac:dyDescent="0.3">
      <c r="A50" s="161"/>
      <c r="B50" s="162"/>
      <c r="C50" s="161"/>
      <c r="D50" s="163"/>
      <c r="E50" s="161"/>
      <c r="F50" s="163"/>
      <c r="G50" s="163"/>
      <c r="H50" s="164"/>
      <c r="I50" s="162"/>
      <c r="J50" s="162"/>
      <c r="K50" s="162"/>
      <c r="L50" s="162"/>
      <c r="M50" s="162"/>
      <c r="N50" s="162"/>
      <c r="O50" s="164"/>
      <c r="P50" s="165">
        <f>K50/1.302</f>
        <v>0</v>
      </c>
    </row>
    <row r="51" spans="1:16" ht="18.75" x14ac:dyDescent="0.3">
      <c r="A51" s="166"/>
      <c r="B51" s="167"/>
      <c r="C51" s="166"/>
      <c r="D51" s="163"/>
      <c r="E51" s="166"/>
      <c r="F51" s="163"/>
      <c r="G51" s="163"/>
      <c r="H51" s="164"/>
      <c r="I51" s="162"/>
      <c r="J51" s="162"/>
      <c r="K51" s="162"/>
      <c r="L51" s="162"/>
      <c r="M51" s="162"/>
      <c r="N51" s="162"/>
      <c r="O51" s="164"/>
      <c r="P51" s="165">
        <f>K51/1.302</f>
        <v>0</v>
      </c>
    </row>
    <row r="52" spans="1:16" ht="18.75" x14ac:dyDescent="0.3">
      <c r="A52" s="168"/>
      <c r="B52" s="169"/>
      <c r="C52" s="168"/>
      <c r="D52" s="168"/>
      <c r="E52" s="168"/>
      <c r="F52" s="168"/>
      <c r="G52" s="168"/>
      <c r="H52" s="164"/>
      <c r="I52" s="169"/>
      <c r="J52" s="168"/>
      <c r="K52" s="168"/>
      <c r="L52" s="168"/>
      <c r="M52" s="168"/>
      <c r="N52" s="168"/>
      <c r="O52" s="164"/>
      <c r="P52" s="165">
        <f>K52/1.302</f>
        <v>0</v>
      </c>
    </row>
    <row r="53" spans="1:16" ht="22.5" customHeight="1" x14ac:dyDescent="0.3">
      <c r="A53" s="385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7"/>
      <c r="P53" s="170"/>
    </row>
    <row r="54" spans="1:16" ht="26.45" customHeight="1" x14ac:dyDescent="0.3">
      <c r="A54" s="161"/>
      <c r="B54" s="162"/>
      <c r="C54" s="161"/>
      <c r="D54" s="163"/>
      <c r="E54" s="161"/>
      <c r="F54" s="163"/>
      <c r="G54" s="163"/>
      <c r="H54" s="164"/>
      <c r="I54" s="162"/>
      <c r="J54" s="162"/>
      <c r="K54" s="162"/>
      <c r="L54" s="162"/>
      <c r="M54" s="162"/>
      <c r="N54" s="162"/>
      <c r="O54" s="164"/>
      <c r="P54" s="165">
        <f>K54/1.302</f>
        <v>0</v>
      </c>
    </row>
    <row r="55" spans="1:16" ht="18.75" x14ac:dyDescent="0.3">
      <c r="A55" s="161"/>
      <c r="B55" s="162"/>
      <c r="C55" s="161"/>
      <c r="D55" s="163"/>
      <c r="E55" s="161"/>
      <c r="F55" s="163"/>
      <c r="G55" s="163"/>
      <c r="H55" s="164"/>
      <c r="I55" s="162"/>
      <c r="J55" s="162"/>
      <c r="K55" s="162"/>
      <c r="L55" s="162"/>
      <c r="M55" s="162"/>
      <c r="N55" s="162"/>
      <c r="O55" s="164"/>
      <c r="P55" s="165">
        <f>K55/1.302</f>
        <v>0</v>
      </c>
    </row>
    <row r="56" spans="1:16" ht="18.75" x14ac:dyDescent="0.3">
      <c r="A56" s="161"/>
      <c r="B56" s="162"/>
      <c r="C56" s="161"/>
      <c r="D56" s="163"/>
      <c r="E56" s="161"/>
      <c r="F56" s="163"/>
      <c r="G56" s="163"/>
      <c r="H56" s="164"/>
      <c r="I56" s="162"/>
      <c r="J56" s="162"/>
      <c r="K56" s="162"/>
      <c r="L56" s="162"/>
      <c r="M56" s="162"/>
      <c r="N56" s="162"/>
      <c r="O56" s="164"/>
      <c r="P56" s="165">
        <f>K56/1.302</f>
        <v>0</v>
      </c>
    </row>
    <row r="57" spans="1:16" ht="18.75" x14ac:dyDescent="0.3">
      <c r="A57" s="166"/>
      <c r="B57" s="167"/>
      <c r="C57" s="166"/>
      <c r="D57" s="163"/>
      <c r="E57" s="166"/>
      <c r="F57" s="163"/>
      <c r="G57" s="163"/>
      <c r="H57" s="164"/>
      <c r="I57" s="162"/>
      <c r="J57" s="162"/>
      <c r="K57" s="162"/>
      <c r="L57" s="162"/>
      <c r="M57" s="162"/>
      <c r="N57" s="162"/>
      <c r="O57" s="164"/>
      <c r="P57" s="165">
        <f>K57/1.302</f>
        <v>0</v>
      </c>
    </row>
    <row r="58" spans="1:16" ht="18.75" x14ac:dyDescent="0.3">
      <c r="A58" s="168"/>
      <c r="B58" s="169"/>
      <c r="C58" s="168"/>
      <c r="D58" s="168"/>
      <c r="E58" s="168"/>
      <c r="F58" s="168"/>
      <c r="G58" s="168"/>
      <c r="H58" s="164"/>
      <c r="I58" s="169"/>
      <c r="J58" s="168"/>
      <c r="K58" s="168"/>
      <c r="L58" s="168"/>
      <c r="M58" s="168"/>
      <c r="N58" s="168"/>
      <c r="O58" s="164"/>
      <c r="P58" s="165">
        <f>K58/1.302</f>
        <v>0</v>
      </c>
    </row>
    <row r="59" spans="1:16" ht="22.5" customHeight="1" x14ac:dyDescent="0.3">
      <c r="A59" s="385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7"/>
      <c r="P59" s="170"/>
    </row>
    <row r="60" spans="1:16" ht="26.45" customHeight="1" x14ac:dyDescent="0.3">
      <c r="A60" s="161"/>
      <c r="B60" s="162"/>
      <c r="C60" s="161"/>
      <c r="D60" s="163"/>
      <c r="E60" s="161"/>
      <c r="F60" s="163"/>
      <c r="G60" s="163"/>
      <c r="H60" s="164"/>
      <c r="I60" s="162"/>
      <c r="J60" s="162"/>
      <c r="K60" s="162"/>
      <c r="L60" s="162"/>
      <c r="M60" s="162"/>
      <c r="N60" s="162"/>
      <c r="O60" s="164"/>
      <c r="P60" s="165">
        <f>K60/1.302</f>
        <v>0</v>
      </c>
    </row>
    <row r="61" spans="1:16" ht="18.75" x14ac:dyDescent="0.3">
      <c r="A61" s="161"/>
      <c r="B61" s="162"/>
      <c r="C61" s="161"/>
      <c r="D61" s="163"/>
      <c r="E61" s="161"/>
      <c r="F61" s="163"/>
      <c r="G61" s="163"/>
      <c r="H61" s="164"/>
      <c r="I61" s="162"/>
      <c r="J61" s="162"/>
      <c r="K61" s="162"/>
      <c r="L61" s="162"/>
      <c r="M61" s="162"/>
      <c r="N61" s="162"/>
      <c r="O61" s="164"/>
      <c r="P61" s="165">
        <f>K61/1.302</f>
        <v>0</v>
      </c>
    </row>
    <row r="62" spans="1:16" ht="18.75" x14ac:dyDescent="0.3">
      <c r="A62" s="161"/>
      <c r="B62" s="162"/>
      <c r="C62" s="161"/>
      <c r="D62" s="163"/>
      <c r="E62" s="161"/>
      <c r="F62" s="163"/>
      <c r="G62" s="163"/>
      <c r="H62" s="164"/>
      <c r="I62" s="162"/>
      <c r="J62" s="162"/>
      <c r="K62" s="162"/>
      <c r="L62" s="162"/>
      <c r="M62" s="162"/>
      <c r="N62" s="162"/>
      <c r="O62" s="164"/>
      <c r="P62" s="165">
        <f>K62/1.302</f>
        <v>0</v>
      </c>
    </row>
    <row r="63" spans="1:16" ht="18.75" x14ac:dyDescent="0.3">
      <c r="A63" s="166"/>
      <c r="B63" s="167"/>
      <c r="C63" s="166"/>
      <c r="D63" s="163"/>
      <c r="E63" s="166"/>
      <c r="F63" s="163"/>
      <c r="G63" s="163"/>
      <c r="H63" s="164"/>
      <c r="I63" s="162"/>
      <c r="J63" s="162"/>
      <c r="K63" s="162"/>
      <c r="L63" s="162"/>
      <c r="M63" s="162"/>
      <c r="N63" s="162"/>
      <c r="O63" s="164"/>
      <c r="P63" s="165">
        <f>K63/1.302</f>
        <v>0</v>
      </c>
    </row>
    <row r="64" spans="1:16" ht="18.75" x14ac:dyDescent="0.3">
      <c r="A64" s="168"/>
      <c r="B64" s="169"/>
      <c r="C64" s="168"/>
      <c r="D64" s="168"/>
      <c r="E64" s="168"/>
      <c r="F64" s="168"/>
      <c r="G64" s="168"/>
      <c r="H64" s="164"/>
      <c r="I64" s="169"/>
      <c r="J64" s="168"/>
      <c r="K64" s="168"/>
      <c r="L64" s="168"/>
      <c r="M64" s="168"/>
      <c r="N64" s="168"/>
      <c r="O64" s="164"/>
      <c r="P64" s="165">
        <f>K64/1.302</f>
        <v>0</v>
      </c>
    </row>
    <row r="65" spans="1:16" ht="22.5" customHeight="1" x14ac:dyDescent="0.3">
      <c r="A65" s="385"/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7"/>
      <c r="P65" s="170"/>
    </row>
    <row r="66" spans="1:16" ht="26.45" customHeight="1" x14ac:dyDescent="0.3">
      <c r="A66" s="161"/>
      <c r="B66" s="162"/>
      <c r="C66" s="161"/>
      <c r="D66" s="163"/>
      <c r="E66" s="161"/>
      <c r="F66" s="163"/>
      <c r="G66" s="163"/>
      <c r="H66" s="164"/>
      <c r="I66" s="162"/>
      <c r="J66" s="162"/>
      <c r="K66" s="162"/>
      <c r="L66" s="162"/>
      <c r="M66" s="162"/>
      <c r="N66" s="162"/>
      <c r="O66" s="164"/>
      <c r="P66" s="165">
        <f>K66/1.302</f>
        <v>0</v>
      </c>
    </row>
    <row r="67" spans="1:16" ht="18.75" x14ac:dyDescent="0.3">
      <c r="A67" s="161"/>
      <c r="B67" s="162"/>
      <c r="C67" s="161"/>
      <c r="D67" s="163"/>
      <c r="E67" s="161"/>
      <c r="F67" s="163"/>
      <c r="G67" s="163"/>
      <c r="H67" s="164"/>
      <c r="I67" s="162"/>
      <c r="J67" s="162"/>
      <c r="K67" s="162"/>
      <c r="L67" s="162"/>
      <c r="M67" s="162"/>
      <c r="N67" s="162"/>
      <c r="O67" s="164"/>
      <c r="P67" s="165">
        <f>K67/1.302</f>
        <v>0</v>
      </c>
    </row>
    <row r="68" spans="1:16" ht="18.75" x14ac:dyDescent="0.3">
      <c r="A68" s="161"/>
      <c r="B68" s="162"/>
      <c r="C68" s="161"/>
      <c r="D68" s="163"/>
      <c r="E68" s="161"/>
      <c r="F68" s="163"/>
      <c r="G68" s="163"/>
      <c r="H68" s="164"/>
      <c r="I68" s="162"/>
      <c r="J68" s="162"/>
      <c r="K68" s="162"/>
      <c r="L68" s="162"/>
      <c r="M68" s="162"/>
      <c r="N68" s="162"/>
      <c r="O68" s="164"/>
      <c r="P68" s="165">
        <f>K68/1.302</f>
        <v>0</v>
      </c>
    </row>
    <row r="69" spans="1:16" ht="18.75" x14ac:dyDescent="0.3">
      <c r="A69" s="166"/>
      <c r="B69" s="167"/>
      <c r="C69" s="166"/>
      <c r="D69" s="163"/>
      <c r="E69" s="166"/>
      <c r="F69" s="163"/>
      <c r="G69" s="163"/>
      <c r="H69" s="164"/>
      <c r="I69" s="162"/>
      <c r="J69" s="162"/>
      <c r="K69" s="162"/>
      <c r="L69" s="162"/>
      <c r="M69" s="162"/>
      <c r="N69" s="162"/>
      <c r="O69" s="164"/>
      <c r="P69" s="165">
        <f>K69/1.302</f>
        <v>0</v>
      </c>
    </row>
    <row r="70" spans="1:16" ht="18.75" x14ac:dyDescent="0.3">
      <c r="A70" s="168"/>
      <c r="B70" s="169"/>
      <c r="C70" s="168"/>
      <c r="D70" s="168"/>
      <c r="E70" s="168"/>
      <c r="F70" s="168"/>
      <c r="G70" s="168"/>
      <c r="H70" s="164"/>
      <c r="I70" s="169"/>
      <c r="J70" s="168"/>
      <c r="K70" s="168"/>
      <c r="L70" s="168"/>
      <c r="M70" s="168"/>
      <c r="N70" s="168"/>
      <c r="O70" s="164"/>
      <c r="P70" s="165">
        <f>K70/1.302</f>
        <v>0</v>
      </c>
    </row>
    <row r="71" spans="1:16" ht="22.5" customHeight="1" x14ac:dyDescent="0.3">
      <c r="A71" s="385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7"/>
      <c r="P71" s="170"/>
    </row>
    <row r="72" spans="1:16" ht="26.45" customHeight="1" x14ac:dyDescent="0.3">
      <c r="A72" s="161"/>
      <c r="B72" s="162"/>
      <c r="C72" s="161"/>
      <c r="D72" s="163"/>
      <c r="E72" s="161"/>
      <c r="F72" s="163"/>
      <c r="G72" s="163"/>
      <c r="H72" s="164"/>
      <c r="I72" s="162"/>
      <c r="J72" s="162"/>
      <c r="K72" s="162"/>
      <c r="L72" s="162"/>
      <c r="M72" s="162"/>
      <c r="N72" s="162"/>
      <c r="O72" s="164"/>
      <c r="P72" s="165">
        <f>K72/1.302</f>
        <v>0</v>
      </c>
    </row>
    <row r="73" spans="1:16" ht="18.75" x14ac:dyDescent="0.3">
      <c r="A73" s="161"/>
      <c r="B73" s="162"/>
      <c r="C73" s="161"/>
      <c r="D73" s="163"/>
      <c r="E73" s="161"/>
      <c r="F73" s="163"/>
      <c r="G73" s="163"/>
      <c r="H73" s="164"/>
      <c r="I73" s="162"/>
      <c r="J73" s="162"/>
      <c r="K73" s="162"/>
      <c r="L73" s="162"/>
      <c r="M73" s="162"/>
      <c r="N73" s="162"/>
      <c r="O73" s="164"/>
      <c r="P73" s="165">
        <f>K73/1.302</f>
        <v>0</v>
      </c>
    </row>
    <row r="74" spans="1:16" ht="18.75" x14ac:dyDescent="0.3">
      <c r="A74" s="161"/>
      <c r="B74" s="162"/>
      <c r="C74" s="161"/>
      <c r="D74" s="163"/>
      <c r="E74" s="161"/>
      <c r="F74" s="163"/>
      <c r="G74" s="163"/>
      <c r="H74" s="164"/>
      <c r="I74" s="162"/>
      <c r="J74" s="162"/>
      <c r="K74" s="162"/>
      <c r="L74" s="162"/>
      <c r="M74" s="162"/>
      <c r="N74" s="162"/>
      <c r="O74" s="164"/>
      <c r="P74" s="165">
        <f>K74/1.302</f>
        <v>0</v>
      </c>
    </row>
    <row r="75" spans="1:16" ht="18.75" x14ac:dyDescent="0.3">
      <c r="A75" s="166"/>
      <c r="B75" s="167"/>
      <c r="C75" s="166"/>
      <c r="D75" s="163"/>
      <c r="E75" s="166"/>
      <c r="F75" s="163"/>
      <c r="G75" s="163"/>
      <c r="H75" s="164"/>
      <c r="I75" s="162"/>
      <c r="J75" s="162"/>
      <c r="K75" s="162"/>
      <c r="L75" s="162"/>
      <c r="M75" s="162"/>
      <c r="N75" s="162"/>
      <c r="O75" s="164"/>
      <c r="P75" s="165">
        <f>K75/1.302</f>
        <v>0</v>
      </c>
    </row>
    <row r="76" spans="1:16" ht="18.75" x14ac:dyDescent="0.3">
      <c r="A76" s="168"/>
      <c r="B76" s="169"/>
      <c r="C76" s="168"/>
      <c r="D76" s="168"/>
      <c r="E76" s="168"/>
      <c r="F76" s="168"/>
      <c r="G76" s="168"/>
      <c r="H76" s="164"/>
      <c r="I76" s="169"/>
      <c r="J76" s="168"/>
      <c r="K76" s="168"/>
      <c r="L76" s="168"/>
      <c r="M76" s="168"/>
      <c r="N76" s="168"/>
      <c r="O76" s="164"/>
      <c r="P76" s="165">
        <f>K76/1.302</f>
        <v>0</v>
      </c>
    </row>
    <row r="77" spans="1:16" ht="22.5" customHeight="1" x14ac:dyDescent="0.3">
      <c r="A77" s="385"/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7"/>
      <c r="P77" s="170"/>
    </row>
    <row r="78" spans="1:16" ht="26.45" customHeight="1" x14ac:dyDescent="0.3">
      <c r="A78" s="161"/>
      <c r="B78" s="162"/>
      <c r="C78" s="161"/>
      <c r="D78" s="163"/>
      <c r="E78" s="161"/>
      <c r="F78" s="163"/>
      <c r="G78" s="163"/>
      <c r="H78" s="164"/>
      <c r="I78" s="162"/>
      <c r="J78" s="162"/>
      <c r="K78" s="162"/>
      <c r="L78" s="162"/>
      <c r="M78" s="162"/>
      <c r="N78" s="162"/>
      <c r="O78" s="164"/>
      <c r="P78" s="165">
        <f>K78/1.302</f>
        <v>0</v>
      </c>
    </row>
    <row r="79" spans="1:16" ht="18.75" x14ac:dyDescent="0.3">
      <c r="A79" s="161"/>
      <c r="B79" s="162"/>
      <c r="C79" s="161"/>
      <c r="D79" s="163"/>
      <c r="E79" s="161"/>
      <c r="F79" s="163"/>
      <c r="G79" s="163"/>
      <c r="H79" s="164"/>
      <c r="I79" s="162"/>
      <c r="J79" s="162"/>
      <c r="K79" s="162"/>
      <c r="L79" s="162"/>
      <c r="M79" s="162"/>
      <c r="N79" s="162"/>
      <c r="O79" s="164"/>
      <c r="P79" s="165">
        <f>K79/1.302</f>
        <v>0</v>
      </c>
    </row>
    <row r="80" spans="1:16" ht="18.75" x14ac:dyDescent="0.3">
      <c r="A80" s="161"/>
      <c r="B80" s="162"/>
      <c r="C80" s="161"/>
      <c r="D80" s="163"/>
      <c r="E80" s="161"/>
      <c r="F80" s="163"/>
      <c r="G80" s="163"/>
      <c r="H80" s="164"/>
      <c r="I80" s="162"/>
      <c r="J80" s="162"/>
      <c r="K80" s="162"/>
      <c r="L80" s="162"/>
      <c r="M80" s="162"/>
      <c r="N80" s="162"/>
      <c r="O80" s="164"/>
      <c r="P80" s="165">
        <f>K80/1.302</f>
        <v>0</v>
      </c>
    </row>
    <row r="81" spans="1:16" ht="18.75" x14ac:dyDescent="0.3">
      <c r="A81" s="166"/>
      <c r="B81" s="167"/>
      <c r="C81" s="166"/>
      <c r="D81" s="163"/>
      <c r="E81" s="166"/>
      <c r="F81" s="163"/>
      <c r="G81" s="163"/>
      <c r="H81" s="164"/>
      <c r="I81" s="162"/>
      <c r="J81" s="162"/>
      <c r="K81" s="162"/>
      <c r="L81" s="162"/>
      <c r="M81" s="162"/>
      <c r="N81" s="162"/>
      <c r="O81" s="164"/>
      <c r="P81" s="165">
        <f>K81/1.302</f>
        <v>0</v>
      </c>
    </row>
    <row r="82" spans="1:16" ht="18.75" x14ac:dyDescent="0.3">
      <c r="A82" s="168"/>
      <c r="B82" s="169"/>
      <c r="C82" s="168"/>
      <c r="D82" s="168"/>
      <c r="E82" s="168"/>
      <c r="F82" s="168"/>
      <c r="G82" s="168"/>
      <c r="H82" s="164"/>
      <c r="I82" s="169"/>
      <c r="J82" s="168"/>
      <c r="K82" s="168"/>
      <c r="L82" s="168"/>
      <c r="M82" s="168"/>
      <c r="N82" s="168"/>
      <c r="O82" s="164"/>
      <c r="P82" s="165">
        <f>K82/1.302</f>
        <v>0</v>
      </c>
    </row>
    <row r="83" spans="1:16" ht="22.5" customHeight="1" x14ac:dyDescent="0.3">
      <c r="A83" s="385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7"/>
      <c r="P83" s="170"/>
    </row>
    <row r="84" spans="1:16" ht="26.45" customHeight="1" x14ac:dyDescent="0.3">
      <c r="A84" s="161"/>
      <c r="B84" s="162"/>
      <c r="C84" s="161"/>
      <c r="D84" s="163"/>
      <c r="E84" s="161"/>
      <c r="F84" s="163"/>
      <c r="G84" s="163"/>
      <c r="H84" s="164"/>
      <c r="I84" s="162"/>
      <c r="J84" s="162"/>
      <c r="K84" s="162"/>
      <c r="L84" s="162"/>
      <c r="M84" s="162"/>
      <c r="N84" s="162"/>
      <c r="O84" s="164"/>
      <c r="P84" s="165">
        <f>K84/1.302</f>
        <v>0</v>
      </c>
    </row>
    <row r="85" spans="1:16" ht="18.75" x14ac:dyDescent="0.3">
      <c r="A85" s="161"/>
      <c r="B85" s="162"/>
      <c r="C85" s="161"/>
      <c r="D85" s="163"/>
      <c r="E85" s="161"/>
      <c r="F85" s="163"/>
      <c r="G85" s="163"/>
      <c r="H85" s="164"/>
      <c r="I85" s="162"/>
      <c r="J85" s="162"/>
      <c r="K85" s="162"/>
      <c r="L85" s="162"/>
      <c r="M85" s="162"/>
      <c r="N85" s="162"/>
      <c r="O85" s="164"/>
      <c r="P85" s="165">
        <f>K85/1.302</f>
        <v>0</v>
      </c>
    </row>
    <row r="86" spans="1:16" ht="18.75" x14ac:dyDescent="0.3">
      <c r="A86" s="161"/>
      <c r="B86" s="162"/>
      <c r="C86" s="161"/>
      <c r="D86" s="163"/>
      <c r="E86" s="161"/>
      <c r="F86" s="163"/>
      <c r="G86" s="163"/>
      <c r="H86" s="164"/>
      <c r="I86" s="162"/>
      <c r="J86" s="162"/>
      <c r="K86" s="162"/>
      <c r="L86" s="162"/>
      <c r="M86" s="162"/>
      <c r="N86" s="162"/>
      <c r="O86" s="164"/>
      <c r="P86" s="165">
        <f>K86/1.302</f>
        <v>0</v>
      </c>
    </row>
    <row r="87" spans="1:16" ht="18.75" x14ac:dyDescent="0.3">
      <c r="A87" s="166"/>
      <c r="B87" s="167"/>
      <c r="C87" s="166"/>
      <c r="D87" s="163"/>
      <c r="E87" s="166"/>
      <c r="F87" s="163"/>
      <c r="G87" s="163"/>
      <c r="H87" s="164"/>
      <c r="I87" s="162"/>
      <c r="J87" s="162"/>
      <c r="K87" s="162"/>
      <c r="L87" s="162"/>
      <c r="M87" s="162"/>
      <c r="N87" s="162"/>
      <c r="O87" s="164"/>
      <c r="P87" s="165">
        <f>K87/1.302</f>
        <v>0</v>
      </c>
    </row>
    <row r="88" spans="1:16" ht="18.75" x14ac:dyDescent="0.3">
      <c r="A88" s="168"/>
      <c r="B88" s="169"/>
      <c r="C88" s="168"/>
      <c r="D88" s="168"/>
      <c r="E88" s="168"/>
      <c r="F88" s="168"/>
      <c r="G88" s="168"/>
      <c r="H88" s="164"/>
      <c r="I88" s="169"/>
      <c r="J88" s="168"/>
      <c r="K88" s="168"/>
      <c r="L88" s="168"/>
      <c r="M88" s="168"/>
      <c r="N88" s="168"/>
      <c r="O88" s="164"/>
      <c r="P88" s="165">
        <f>K88/1.302</f>
        <v>0</v>
      </c>
    </row>
    <row r="89" spans="1:16" ht="22.5" customHeight="1" x14ac:dyDescent="0.3">
      <c r="A89" s="385"/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7"/>
      <c r="P89" s="170"/>
    </row>
    <row r="90" spans="1:16" ht="26.45" customHeight="1" x14ac:dyDescent="0.3">
      <c r="A90" s="161"/>
      <c r="B90" s="162"/>
      <c r="C90" s="161"/>
      <c r="D90" s="163"/>
      <c r="E90" s="161"/>
      <c r="F90" s="163"/>
      <c r="G90" s="163"/>
      <c r="H90" s="164"/>
      <c r="I90" s="162"/>
      <c r="J90" s="162"/>
      <c r="K90" s="162"/>
      <c r="L90" s="162"/>
      <c r="M90" s="162"/>
      <c r="N90" s="162"/>
      <c r="O90" s="164"/>
      <c r="P90" s="165">
        <f>K90/1.302</f>
        <v>0</v>
      </c>
    </row>
    <row r="91" spans="1:16" ht="18.75" x14ac:dyDescent="0.3">
      <c r="A91" s="161"/>
      <c r="B91" s="162"/>
      <c r="C91" s="161"/>
      <c r="D91" s="163"/>
      <c r="E91" s="161"/>
      <c r="F91" s="163"/>
      <c r="G91" s="163"/>
      <c r="H91" s="164"/>
      <c r="I91" s="162"/>
      <c r="J91" s="162"/>
      <c r="K91" s="162"/>
      <c r="L91" s="162"/>
      <c r="M91" s="162"/>
      <c r="N91" s="162"/>
      <c r="O91" s="164"/>
      <c r="P91" s="165">
        <f>K91/1.302</f>
        <v>0</v>
      </c>
    </row>
    <row r="92" spans="1:16" ht="18.75" x14ac:dyDescent="0.3">
      <c r="A92" s="161"/>
      <c r="B92" s="162"/>
      <c r="C92" s="161"/>
      <c r="D92" s="163"/>
      <c r="E92" s="161"/>
      <c r="F92" s="163"/>
      <c r="G92" s="163"/>
      <c r="H92" s="164"/>
      <c r="I92" s="162"/>
      <c r="J92" s="162"/>
      <c r="K92" s="162"/>
      <c r="L92" s="162"/>
      <c r="M92" s="162"/>
      <c r="N92" s="162"/>
      <c r="O92" s="164"/>
      <c r="P92" s="165">
        <f>K92/1.302</f>
        <v>0</v>
      </c>
    </row>
    <row r="93" spans="1:16" ht="18.75" x14ac:dyDescent="0.3">
      <c r="A93" s="166"/>
      <c r="B93" s="167"/>
      <c r="C93" s="166"/>
      <c r="D93" s="163"/>
      <c r="E93" s="166"/>
      <c r="F93" s="163"/>
      <c r="G93" s="163"/>
      <c r="H93" s="164"/>
      <c r="I93" s="162"/>
      <c r="J93" s="162"/>
      <c r="K93" s="162"/>
      <c r="L93" s="162"/>
      <c r="M93" s="162"/>
      <c r="N93" s="162"/>
      <c r="O93" s="164"/>
      <c r="P93" s="165">
        <f>K93/1.302</f>
        <v>0</v>
      </c>
    </row>
    <row r="94" spans="1:16" ht="18.75" x14ac:dyDescent="0.3">
      <c r="A94" s="168"/>
      <c r="B94" s="169"/>
      <c r="C94" s="168"/>
      <c r="D94" s="168"/>
      <c r="E94" s="168"/>
      <c r="F94" s="168"/>
      <c r="G94" s="168"/>
      <c r="H94" s="164"/>
      <c r="I94" s="169"/>
      <c r="J94" s="168"/>
      <c r="K94" s="168"/>
      <c r="L94" s="168"/>
      <c r="M94" s="168"/>
      <c r="N94" s="168"/>
      <c r="O94" s="164"/>
      <c r="P94" s="165">
        <f>K94/1.302</f>
        <v>0</v>
      </c>
    </row>
    <row r="95" spans="1:16" ht="22.5" customHeight="1" x14ac:dyDescent="0.3">
      <c r="A95" s="385" t="s">
        <v>82</v>
      </c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7"/>
      <c r="P95" s="170"/>
    </row>
    <row r="96" spans="1:16" ht="26.45" customHeight="1" x14ac:dyDescent="0.3">
      <c r="A96" s="161" t="s">
        <v>74</v>
      </c>
      <c r="B96" s="163">
        <f>B12</f>
        <v>0</v>
      </c>
      <c r="C96" s="163">
        <f t="shared" ref="C96:G96" si="3">C12</f>
        <v>0</v>
      </c>
      <c r="D96" s="163">
        <f t="shared" si="3"/>
        <v>0</v>
      </c>
      <c r="E96" s="163">
        <f t="shared" si="3"/>
        <v>0</v>
      </c>
      <c r="F96" s="163">
        <f t="shared" si="3"/>
        <v>0</v>
      </c>
      <c r="G96" s="163">
        <f t="shared" si="3"/>
        <v>0</v>
      </c>
      <c r="H96" s="164" t="e">
        <v>#DIV/0!</v>
      </c>
      <c r="I96" s="163">
        <f>I12</f>
        <v>0</v>
      </c>
      <c r="J96" s="163">
        <f t="shared" ref="J96:N96" si="4">J12</f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210" t="e">
        <f>K96/J96/9/1.302*1000</f>
        <v>#DIV/0!</v>
      </c>
      <c r="P96" s="165">
        <f>K96/1.302</f>
        <v>0</v>
      </c>
    </row>
    <row r="97" spans="1:16" ht="56.25" x14ac:dyDescent="0.3">
      <c r="A97" s="161" t="s">
        <v>75</v>
      </c>
      <c r="B97" s="163">
        <f t="shared" ref="B97:G97" si="5">B13</f>
        <v>3.5</v>
      </c>
      <c r="C97" s="163">
        <f t="shared" si="5"/>
        <v>2.7</v>
      </c>
      <c r="D97" s="163">
        <f t="shared" si="5"/>
        <v>2725.2</v>
      </c>
      <c r="E97" s="163">
        <f t="shared" si="5"/>
        <v>2725.2</v>
      </c>
      <c r="F97" s="163">
        <f t="shared" si="5"/>
        <v>0</v>
      </c>
      <c r="G97" s="163">
        <f t="shared" si="5"/>
        <v>0</v>
      </c>
      <c r="H97" s="164">
        <v>71070</v>
      </c>
      <c r="I97" s="163">
        <f t="shared" ref="I97:N97" si="6">I13</f>
        <v>3.5</v>
      </c>
      <c r="J97" s="163">
        <f t="shared" si="6"/>
        <v>2.7</v>
      </c>
      <c r="K97" s="163">
        <f t="shared" si="6"/>
        <v>2725.2</v>
      </c>
      <c r="L97" s="163">
        <f t="shared" si="6"/>
        <v>2725.2</v>
      </c>
      <c r="M97" s="163">
        <f t="shared" si="6"/>
        <v>0</v>
      </c>
      <c r="N97" s="163">
        <f t="shared" si="6"/>
        <v>0</v>
      </c>
      <c r="O97" s="210">
        <f t="shared" ref="O97:O100" si="7">K97/J97/9/1.302*1000</f>
        <v>86135.290436365685</v>
      </c>
      <c r="P97" s="165">
        <f>K97/1.302</f>
        <v>2093.0875576036865</v>
      </c>
    </row>
    <row r="98" spans="1:16" ht="37.5" x14ac:dyDescent="0.3">
      <c r="A98" s="161" t="s">
        <v>76</v>
      </c>
      <c r="B98" s="163">
        <f t="shared" ref="B98:G98" si="8">B14</f>
        <v>7</v>
      </c>
      <c r="C98" s="163">
        <f t="shared" si="8"/>
        <v>5</v>
      </c>
      <c r="D98" s="163">
        <f t="shared" si="8"/>
        <v>1980</v>
      </c>
      <c r="E98" s="163">
        <f t="shared" si="8"/>
        <v>1980</v>
      </c>
      <c r="F98" s="163">
        <f t="shared" si="8"/>
        <v>0</v>
      </c>
      <c r="G98" s="163">
        <f t="shared" si="8"/>
        <v>0</v>
      </c>
      <c r="H98" s="164">
        <v>27140</v>
      </c>
      <c r="I98" s="163">
        <f t="shared" ref="I98:N98" si="9">I14</f>
        <v>7</v>
      </c>
      <c r="J98" s="163">
        <f t="shared" si="9"/>
        <v>5</v>
      </c>
      <c r="K98" s="163">
        <f t="shared" si="9"/>
        <v>1980</v>
      </c>
      <c r="L98" s="163">
        <f t="shared" si="9"/>
        <v>1980</v>
      </c>
      <c r="M98" s="163">
        <f t="shared" si="9"/>
        <v>0</v>
      </c>
      <c r="N98" s="163">
        <f t="shared" si="9"/>
        <v>0</v>
      </c>
      <c r="O98" s="210">
        <f t="shared" si="7"/>
        <v>33794.162826420885</v>
      </c>
      <c r="P98" s="165">
        <f>K98/1.302</f>
        <v>1520.7373271889401</v>
      </c>
    </row>
    <row r="99" spans="1:16" ht="18.75" x14ac:dyDescent="0.3">
      <c r="A99" s="166" t="s">
        <v>77</v>
      </c>
      <c r="B99" s="163">
        <f t="shared" ref="B99:G100" si="10">B15</f>
        <v>9.5</v>
      </c>
      <c r="C99" s="163">
        <f t="shared" si="10"/>
        <v>10</v>
      </c>
      <c r="D99" s="163">
        <f t="shared" si="10"/>
        <v>4028.6</v>
      </c>
      <c r="E99" s="163">
        <f t="shared" si="10"/>
        <v>4028.6</v>
      </c>
      <c r="F99" s="163">
        <f t="shared" si="10"/>
        <v>0</v>
      </c>
      <c r="G99" s="163">
        <f t="shared" si="10"/>
        <v>0</v>
      </c>
      <c r="H99" s="164">
        <v>21316</v>
      </c>
      <c r="I99" s="163">
        <f t="shared" ref="I99:N99" si="11">I15</f>
        <v>9.5</v>
      </c>
      <c r="J99" s="163">
        <f t="shared" si="11"/>
        <v>10</v>
      </c>
      <c r="K99" s="163">
        <f t="shared" si="11"/>
        <v>4028.6</v>
      </c>
      <c r="L99" s="163">
        <f t="shared" si="11"/>
        <v>4028.6</v>
      </c>
      <c r="M99" s="163">
        <f t="shared" si="11"/>
        <v>0</v>
      </c>
      <c r="N99" s="163">
        <f t="shared" si="11"/>
        <v>0</v>
      </c>
      <c r="O99" s="210">
        <f t="shared" si="7"/>
        <v>34379.586960232118</v>
      </c>
      <c r="P99" s="165">
        <f>K99/1.302</f>
        <v>3094.1628264208907</v>
      </c>
    </row>
    <row r="100" spans="1:16" ht="18.75" x14ac:dyDescent="0.3">
      <c r="A100" s="168" t="s">
        <v>78</v>
      </c>
      <c r="B100" s="163">
        <f t="shared" si="10"/>
        <v>20</v>
      </c>
      <c r="C100" s="163">
        <f t="shared" si="10"/>
        <v>17.7</v>
      </c>
      <c r="D100" s="163">
        <f t="shared" si="10"/>
        <v>8733.7999999999993</v>
      </c>
      <c r="E100" s="163">
        <f t="shared" si="10"/>
        <v>8733.7999999999993</v>
      </c>
      <c r="F100" s="163">
        <f t="shared" si="10"/>
        <v>0</v>
      </c>
      <c r="G100" s="163">
        <f t="shared" si="10"/>
        <v>0</v>
      </c>
      <c r="H100" s="164">
        <v>31568</v>
      </c>
      <c r="I100" s="163">
        <f t="shared" ref="I100:N100" si="12">I16</f>
        <v>20</v>
      </c>
      <c r="J100" s="163">
        <f t="shared" si="12"/>
        <v>17.7</v>
      </c>
      <c r="K100" s="163">
        <f t="shared" si="12"/>
        <v>8733.7999999999993</v>
      </c>
      <c r="L100" s="163">
        <f t="shared" si="12"/>
        <v>8733.7999999999993</v>
      </c>
      <c r="M100" s="163">
        <f t="shared" si="12"/>
        <v>0</v>
      </c>
      <c r="N100" s="163">
        <f t="shared" si="12"/>
        <v>0</v>
      </c>
      <c r="O100" s="210">
        <f t="shared" si="7"/>
        <v>42109.150729526162</v>
      </c>
      <c r="P100" s="165">
        <f>SUM(P96:P99)</f>
        <v>6707.9877112135173</v>
      </c>
    </row>
    <row r="101" spans="1:16" ht="18.75" x14ac:dyDescent="0.3">
      <c r="A101" s="173"/>
      <c r="B101" s="174"/>
      <c r="C101" s="173"/>
      <c r="D101" s="173"/>
      <c r="E101" s="173"/>
      <c r="F101" s="173"/>
      <c r="G101" s="173"/>
      <c r="H101" s="175"/>
      <c r="I101" s="174"/>
      <c r="J101" s="173"/>
      <c r="K101" s="173"/>
      <c r="L101" s="173"/>
      <c r="M101" s="173"/>
      <c r="N101" s="173"/>
      <c r="O101" s="175"/>
    </row>
    <row r="103" spans="1:16" ht="63.95" customHeight="1" x14ac:dyDescent="0.3">
      <c r="A103" s="388" t="s">
        <v>165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</row>
    <row r="104" spans="1:16" ht="33.950000000000003" customHeight="1" x14ac:dyDescent="0.3">
      <c r="A104" s="388" t="s">
        <v>166</v>
      </c>
      <c r="B104" s="388"/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</row>
    <row r="108" spans="1:16" x14ac:dyDescent="0.25">
      <c r="A108" t="s">
        <v>124</v>
      </c>
      <c r="D108" t="s">
        <v>144</v>
      </c>
    </row>
    <row r="111" spans="1:16" x14ac:dyDescent="0.25">
      <c r="A111" t="s">
        <v>155</v>
      </c>
    </row>
  </sheetData>
  <mergeCells count="35">
    <mergeCell ref="A1:O1"/>
    <mergeCell ref="A3:O3"/>
    <mergeCell ref="A4:O4"/>
    <mergeCell ref="A6:A9"/>
    <mergeCell ref="B6:H6"/>
    <mergeCell ref="I6:O6"/>
    <mergeCell ref="B7:B9"/>
    <mergeCell ref="C7:C9"/>
    <mergeCell ref="D7:G7"/>
    <mergeCell ref="H7:H9"/>
    <mergeCell ref="I7:I9"/>
    <mergeCell ref="J7:J9"/>
    <mergeCell ref="K7:N7"/>
    <mergeCell ref="O7:O9"/>
    <mergeCell ref="D8:D9"/>
    <mergeCell ref="E8:G8"/>
    <mergeCell ref="K8:K9"/>
    <mergeCell ref="L8:N8"/>
    <mergeCell ref="A77:O77"/>
    <mergeCell ref="A11:O11"/>
    <mergeCell ref="A17:O17"/>
    <mergeCell ref="A23:O23"/>
    <mergeCell ref="A29:O29"/>
    <mergeCell ref="A35:O35"/>
    <mergeCell ref="A41:O41"/>
    <mergeCell ref="A47:O47"/>
    <mergeCell ref="A53:O53"/>
    <mergeCell ref="A59:O59"/>
    <mergeCell ref="A65:O65"/>
    <mergeCell ref="A71:O71"/>
    <mergeCell ref="A83:O83"/>
    <mergeCell ref="A89:O89"/>
    <mergeCell ref="A95:O95"/>
    <mergeCell ref="A103:O103"/>
    <mergeCell ref="A104:O104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1"/>
  <sheetViews>
    <sheetView view="pageBreakPreview" topLeftCell="A82" zoomScale="60" zoomScaleNormal="100" workbookViewId="0">
      <selection activeCell="I80" sqref="I80"/>
    </sheetView>
  </sheetViews>
  <sheetFormatPr defaultRowHeight="15" x14ac:dyDescent="0.25"/>
  <cols>
    <col min="1" max="1" width="27.42578125" customWidth="1"/>
    <col min="2" max="2" width="12.85546875" customWidth="1"/>
    <col min="3" max="3" width="17.7109375" customWidth="1"/>
    <col min="4" max="4" width="12.7109375" customWidth="1"/>
    <col min="5" max="5" width="12.5703125" customWidth="1"/>
    <col min="7" max="7" width="10.85546875" customWidth="1"/>
    <col min="8" max="8" width="12.42578125" customWidth="1"/>
    <col min="10" max="10" width="18.42578125" customWidth="1"/>
    <col min="11" max="11" width="12.42578125" customWidth="1"/>
    <col min="12" max="12" width="12" customWidth="1"/>
    <col min="15" max="15" width="16.7109375" customWidth="1"/>
    <col min="16" max="16" width="13.5703125" customWidth="1"/>
    <col min="257" max="257" width="27.42578125" customWidth="1"/>
    <col min="258" max="258" width="12.85546875" customWidth="1"/>
    <col min="259" max="259" width="17.7109375" customWidth="1"/>
    <col min="260" max="260" width="12.7109375" customWidth="1"/>
    <col min="261" max="261" width="12.5703125" customWidth="1"/>
    <col min="263" max="263" width="10.85546875" customWidth="1"/>
    <col min="264" max="264" width="12.42578125" customWidth="1"/>
    <col min="266" max="266" width="18.42578125" customWidth="1"/>
    <col min="267" max="267" width="12.42578125" customWidth="1"/>
    <col min="268" max="268" width="12" customWidth="1"/>
    <col min="271" max="271" width="11.42578125" customWidth="1"/>
    <col min="272" max="272" width="13.5703125" customWidth="1"/>
    <col min="513" max="513" width="27.42578125" customWidth="1"/>
    <col min="514" max="514" width="12.85546875" customWidth="1"/>
    <col min="515" max="515" width="17.7109375" customWidth="1"/>
    <col min="516" max="516" width="12.7109375" customWidth="1"/>
    <col min="517" max="517" width="12.5703125" customWidth="1"/>
    <col min="519" max="519" width="10.85546875" customWidth="1"/>
    <col min="520" max="520" width="12.42578125" customWidth="1"/>
    <col min="522" max="522" width="18.42578125" customWidth="1"/>
    <col min="523" max="523" width="12.42578125" customWidth="1"/>
    <col min="524" max="524" width="12" customWidth="1"/>
    <col min="527" max="527" width="11.42578125" customWidth="1"/>
    <col min="528" max="528" width="13.5703125" customWidth="1"/>
    <col min="769" max="769" width="27.42578125" customWidth="1"/>
    <col min="770" max="770" width="12.85546875" customWidth="1"/>
    <col min="771" max="771" width="17.7109375" customWidth="1"/>
    <col min="772" max="772" width="12.7109375" customWidth="1"/>
    <col min="773" max="773" width="12.5703125" customWidth="1"/>
    <col min="775" max="775" width="10.85546875" customWidth="1"/>
    <col min="776" max="776" width="12.42578125" customWidth="1"/>
    <col min="778" max="778" width="18.42578125" customWidth="1"/>
    <col min="779" max="779" width="12.42578125" customWidth="1"/>
    <col min="780" max="780" width="12" customWidth="1"/>
    <col min="783" max="783" width="11.42578125" customWidth="1"/>
    <col min="784" max="784" width="13.5703125" customWidth="1"/>
    <col min="1025" max="1025" width="27.42578125" customWidth="1"/>
    <col min="1026" max="1026" width="12.85546875" customWidth="1"/>
    <col min="1027" max="1027" width="17.7109375" customWidth="1"/>
    <col min="1028" max="1028" width="12.7109375" customWidth="1"/>
    <col min="1029" max="1029" width="12.5703125" customWidth="1"/>
    <col min="1031" max="1031" width="10.85546875" customWidth="1"/>
    <col min="1032" max="1032" width="12.42578125" customWidth="1"/>
    <col min="1034" max="1034" width="18.42578125" customWidth="1"/>
    <col min="1035" max="1035" width="12.42578125" customWidth="1"/>
    <col min="1036" max="1036" width="12" customWidth="1"/>
    <col min="1039" max="1039" width="11.42578125" customWidth="1"/>
    <col min="1040" max="1040" width="13.5703125" customWidth="1"/>
    <col min="1281" max="1281" width="27.42578125" customWidth="1"/>
    <col min="1282" max="1282" width="12.85546875" customWidth="1"/>
    <col min="1283" max="1283" width="17.7109375" customWidth="1"/>
    <col min="1284" max="1284" width="12.7109375" customWidth="1"/>
    <col min="1285" max="1285" width="12.5703125" customWidth="1"/>
    <col min="1287" max="1287" width="10.85546875" customWidth="1"/>
    <col min="1288" max="1288" width="12.42578125" customWidth="1"/>
    <col min="1290" max="1290" width="18.42578125" customWidth="1"/>
    <col min="1291" max="1291" width="12.42578125" customWidth="1"/>
    <col min="1292" max="1292" width="12" customWidth="1"/>
    <col min="1295" max="1295" width="11.42578125" customWidth="1"/>
    <col min="1296" max="1296" width="13.5703125" customWidth="1"/>
    <col min="1537" max="1537" width="27.42578125" customWidth="1"/>
    <col min="1538" max="1538" width="12.85546875" customWidth="1"/>
    <col min="1539" max="1539" width="17.7109375" customWidth="1"/>
    <col min="1540" max="1540" width="12.7109375" customWidth="1"/>
    <col min="1541" max="1541" width="12.5703125" customWidth="1"/>
    <col min="1543" max="1543" width="10.85546875" customWidth="1"/>
    <col min="1544" max="1544" width="12.42578125" customWidth="1"/>
    <col min="1546" max="1546" width="18.42578125" customWidth="1"/>
    <col min="1547" max="1547" width="12.42578125" customWidth="1"/>
    <col min="1548" max="1548" width="12" customWidth="1"/>
    <col min="1551" max="1551" width="11.42578125" customWidth="1"/>
    <col min="1552" max="1552" width="13.5703125" customWidth="1"/>
    <col min="1793" max="1793" width="27.42578125" customWidth="1"/>
    <col min="1794" max="1794" width="12.85546875" customWidth="1"/>
    <col min="1795" max="1795" width="17.7109375" customWidth="1"/>
    <col min="1796" max="1796" width="12.7109375" customWidth="1"/>
    <col min="1797" max="1797" width="12.5703125" customWidth="1"/>
    <col min="1799" max="1799" width="10.85546875" customWidth="1"/>
    <col min="1800" max="1800" width="12.42578125" customWidth="1"/>
    <col min="1802" max="1802" width="18.42578125" customWidth="1"/>
    <col min="1803" max="1803" width="12.42578125" customWidth="1"/>
    <col min="1804" max="1804" width="12" customWidth="1"/>
    <col min="1807" max="1807" width="11.42578125" customWidth="1"/>
    <col min="1808" max="1808" width="13.5703125" customWidth="1"/>
    <col min="2049" max="2049" width="27.42578125" customWidth="1"/>
    <col min="2050" max="2050" width="12.85546875" customWidth="1"/>
    <col min="2051" max="2051" width="17.7109375" customWidth="1"/>
    <col min="2052" max="2052" width="12.7109375" customWidth="1"/>
    <col min="2053" max="2053" width="12.5703125" customWidth="1"/>
    <col min="2055" max="2055" width="10.85546875" customWidth="1"/>
    <col min="2056" max="2056" width="12.42578125" customWidth="1"/>
    <col min="2058" max="2058" width="18.42578125" customWidth="1"/>
    <col min="2059" max="2059" width="12.42578125" customWidth="1"/>
    <col min="2060" max="2060" width="12" customWidth="1"/>
    <col min="2063" max="2063" width="11.42578125" customWidth="1"/>
    <col min="2064" max="2064" width="13.5703125" customWidth="1"/>
    <col min="2305" max="2305" width="27.42578125" customWidth="1"/>
    <col min="2306" max="2306" width="12.85546875" customWidth="1"/>
    <col min="2307" max="2307" width="17.7109375" customWidth="1"/>
    <col min="2308" max="2308" width="12.7109375" customWidth="1"/>
    <col min="2309" max="2309" width="12.5703125" customWidth="1"/>
    <col min="2311" max="2311" width="10.85546875" customWidth="1"/>
    <col min="2312" max="2312" width="12.42578125" customWidth="1"/>
    <col min="2314" max="2314" width="18.42578125" customWidth="1"/>
    <col min="2315" max="2315" width="12.42578125" customWidth="1"/>
    <col min="2316" max="2316" width="12" customWidth="1"/>
    <col min="2319" max="2319" width="11.42578125" customWidth="1"/>
    <col min="2320" max="2320" width="13.5703125" customWidth="1"/>
    <col min="2561" max="2561" width="27.42578125" customWidth="1"/>
    <col min="2562" max="2562" width="12.85546875" customWidth="1"/>
    <col min="2563" max="2563" width="17.7109375" customWidth="1"/>
    <col min="2564" max="2564" width="12.7109375" customWidth="1"/>
    <col min="2565" max="2565" width="12.5703125" customWidth="1"/>
    <col min="2567" max="2567" width="10.85546875" customWidth="1"/>
    <col min="2568" max="2568" width="12.42578125" customWidth="1"/>
    <col min="2570" max="2570" width="18.42578125" customWidth="1"/>
    <col min="2571" max="2571" width="12.42578125" customWidth="1"/>
    <col min="2572" max="2572" width="12" customWidth="1"/>
    <col min="2575" max="2575" width="11.42578125" customWidth="1"/>
    <col min="2576" max="2576" width="13.5703125" customWidth="1"/>
    <col min="2817" max="2817" width="27.42578125" customWidth="1"/>
    <col min="2818" max="2818" width="12.85546875" customWidth="1"/>
    <col min="2819" max="2819" width="17.7109375" customWidth="1"/>
    <col min="2820" max="2820" width="12.7109375" customWidth="1"/>
    <col min="2821" max="2821" width="12.5703125" customWidth="1"/>
    <col min="2823" max="2823" width="10.85546875" customWidth="1"/>
    <col min="2824" max="2824" width="12.42578125" customWidth="1"/>
    <col min="2826" max="2826" width="18.42578125" customWidth="1"/>
    <col min="2827" max="2827" width="12.42578125" customWidth="1"/>
    <col min="2828" max="2828" width="12" customWidth="1"/>
    <col min="2831" max="2831" width="11.42578125" customWidth="1"/>
    <col min="2832" max="2832" width="13.5703125" customWidth="1"/>
    <col min="3073" max="3073" width="27.42578125" customWidth="1"/>
    <col min="3074" max="3074" width="12.85546875" customWidth="1"/>
    <col min="3075" max="3075" width="17.7109375" customWidth="1"/>
    <col min="3076" max="3076" width="12.7109375" customWidth="1"/>
    <col min="3077" max="3077" width="12.5703125" customWidth="1"/>
    <col min="3079" max="3079" width="10.85546875" customWidth="1"/>
    <col min="3080" max="3080" width="12.42578125" customWidth="1"/>
    <col min="3082" max="3082" width="18.42578125" customWidth="1"/>
    <col min="3083" max="3083" width="12.42578125" customWidth="1"/>
    <col min="3084" max="3084" width="12" customWidth="1"/>
    <col min="3087" max="3087" width="11.42578125" customWidth="1"/>
    <col min="3088" max="3088" width="13.5703125" customWidth="1"/>
    <col min="3329" max="3329" width="27.42578125" customWidth="1"/>
    <col min="3330" max="3330" width="12.85546875" customWidth="1"/>
    <col min="3331" max="3331" width="17.7109375" customWidth="1"/>
    <col min="3332" max="3332" width="12.7109375" customWidth="1"/>
    <col min="3333" max="3333" width="12.5703125" customWidth="1"/>
    <col min="3335" max="3335" width="10.85546875" customWidth="1"/>
    <col min="3336" max="3336" width="12.42578125" customWidth="1"/>
    <col min="3338" max="3338" width="18.42578125" customWidth="1"/>
    <col min="3339" max="3339" width="12.42578125" customWidth="1"/>
    <col min="3340" max="3340" width="12" customWidth="1"/>
    <col min="3343" max="3343" width="11.42578125" customWidth="1"/>
    <col min="3344" max="3344" width="13.5703125" customWidth="1"/>
    <col min="3585" max="3585" width="27.42578125" customWidth="1"/>
    <col min="3586" max="3586" width="12.85546875" customWidth="1"/>
    <col min="3587" max="3587" width="17.7109375" customWidth="1"/>
    <col min="3588" max="3588" width="12.7109375" customWidth="1"/>
    <col min="3589" max="3589" width="12.5703125" customWidth="1"/>
    <col min="3591" max="3591" width="10.85546875" customWidth="1"/>
    <col min="3592" max="3592" width="12.42578125" customWidth="1"/>
    <col min="3594" max="3594" width="18.42578125" customWidth="1"/>
    <col min="3595" max="3595" width="12.42578125" customWidth="1"/>
    <col min="3596" max="3596" width="12" customWidth="1"/>
    <col min="3599" max="3599" width="11.42578125" customWidth="1"/>
    <col min="3600" max="3600" width="13.5703125" customWidth="1"/>
    <col min="3841" max="3841" width="27.42578125" customWidth="1"/>
    <col min="3842" max="3842" width="12.85546875" customWidth="1"/>
    <col min="3843" max="3843" width="17.7109375" customWidth="1"/>
    <col min="3844" max="3844" width="12.7109375" customWidth="1"/>
    <col min="3845" max="3845" width="12.5703125" customWidth="1"/>
    <col min="3847" max="3847" width="10.85546875" customWidth="1"/>
    <col min="3848" max="3848" width="12.42578125" customWidth="1"/>
    <col min="3850" max="3850" width="18.42578125" customWidth="1"/>
    <col min="3851" max="3851" width="12.42578125" customWidth="1"/>
    <col min="3852" max="3852" width="12" customWidth="1"/>
    <col min="3855" max="3855" width="11.42578125" customWidth="1"/>
    <col min="3856" max="3856" width="13.5703125" customWidth="1"/>
    <col min="4097" max="4097" width="27.42578125" customWidth="1"/>
    <col min="4098" max="4098" width="12.85546875" customWidth="1"/>
    <col min="4099" max="4099" width="17.7109375" customWidth="1"/>
    <col min="4100" max="4100" width="12.7109375" customWidth="1"/>
    <col min="4101" max="4101" width="12.5703125" customWidth="1"/>
    <col min="4103" max="4103" width="10.85546875" customWidth="1"/>
    <col min="4104" max="4104" width="12.42578125" customWidth="1"/>
    <col min="4106" max="4106" width="18.42578125" customWidth="1"/>
    <col min="4107" max="4107" width="12.42578125" customWidth="1"/>
    <col min="4108" max="4108" width="12" customWidth="1"/>
    <col min="4111" max="4111" width="11.42578125" customWidth="1"/>
    <col min="4112" max="4112" width="13.5703125" customWidth="1"/>
    <col min="4353" max="4353" width="27.42578125" customWidth="1"/>
    <col min="4354" max="4354" width="12.85546875" customWidth="1"/>
    <col min="4355" max="4355" width="17.7109375" customWidth="1"/>
    <col min="4356" max="4356" width="12.7109375" customWidth="1"/>
    <col min="4357" max="4357" width="12.5703125" customWidth="1"/>
    <col min="4359" max="4359" width="10.85546875" customWidth="1"/>
    <col min="4360" max="4360" width="12.42578125" customWidth="1"/>
    <col min="4362" max="4362" width="18.42578125" customWidth="1"/>
    <col min="4363" max="4363" width="12.42578125" customWidth="1"/>
    <col min="4364" max="4364" width="12" customWidth="1"/>
    <col min="4367" max="4367" width="11.42578125" customWidth="1"/>
    <col min="4368" max="4368" width="13.5703125" customWidth="1"/>
    <col min="4609" max="4609" width="27.42578125" customWidth="1"/>
    <col min="4610" max="4610" width="12.85546875" customWidth="1"/>
    <col min="4611" max="4611" width="17.7109375" customWidth="1"/>
    <col min="4612" max="4612" width="12.7109375" customWidth="1"/>
    <col min="4613" max="4613" width="12.5703125" customWidth="1"/>
    <col min="4615" max="4615" width="10.85546875" customWidth="1"/>
    <col min="4616" max="4616" width="12.42578125" customWidth="1"/>
    <col min="4618" max="4618" width="18.42578125" customWidth="1"/>
    <col min="4619" max="4619" width="12.42578125" customWidth="1"/>
    <col min="4620" max="4620" width="12" customWidth="1"/>
    <col min="4623" max="4623" width="11.42578125" customWidth="1"/>
    <col min="4624" max="4624" width="13.5703125" customWidth="1"/>
    <col min="4865" max="4865" width="27.42578125" customWidth="1"/>
    <col min="4866" max="4866" width="12.85546875" customWidth="1"/>
    <col min="4867" max="4867" width="17.7109375" customWidth="1"/>
    <col min="4868" max="4868" width="12.7109375" customWidth="1"/>
    <col min="4869" max="4869" width="12.5703125" customWidth="1"/>
    <col min="4871" max="4871" width="10.85546875" customWidth="1"/>
    <col min="4872" max="4872" width="12.42578125" customWidth="1"/>
    <col min="4874" max="4874" width="18.42578125" customWidth="1"/>
    <col min="4875" max="4875" width="12.42578125" customWidth="1"/>
    <col min="4876" max="4876" width="12" customWidth="1"/>
    <col min="4879" max="4879" width="11.42578125" customWidth="1"/>
    <col min="4880" max="4880" width="13.5703125" customWidth="1"/>
    <col min="5121" max="5121" width="27.42578125" customWidth="1"/>
    <col min="5122" max="5122" width="12.85546875" customWidth="1"/>
    <col min="5123" max="5123" width="17.7109375" customWidth="1"/>
    <col min="5124" max="5124" width="12.7109375" customWidth="1"/>
    <col min="5125" max="5125" width="12.5703125" customWidth="1"/>
    <col min="5127" max="5127" width="10.85546875" customWidth="1"/>
    <col min="5128" max="5128" width="12.42578125" customWidth="1"/>
    <col min="5130" max="5130" width="18.42578125" customWidth="1"/>
    <col min="5131" max="5131" width="12.42578125" customWidth="1"/>
    <col min="5132" max="5132" width="12" customWidth="1"/>
    <col min="5135" max="5135" width="11.42578125" customWidth="1"/>
    <col min="5136" max="5136" width="13.5703125" customWidth="1"/>
    <col min="5377" max="5377" width="27.42578125" customWidth="1"/>
    <col min="5378" max="5378" width="12.85546875" customWidth="1"/>
    <col min="5379" max="5379" width="17.7109375" customWidth="1"/>
    <col min="5380" max="5380" width="12.7109375" customWidth="1"/>
    <col min="5381" max="5381" width="12.5703125" customWidth="1"/>
    <col min="5383" max="5383" width="10.85546875" customWidth="1"/>
    <col min="5384" max="5384" width="12.42578125" customWidth="1"/>
    <col min="5386" max="5386" width="18.42578125" customWidth="1"/>
    <col min="5387" max="5387" width="12.42578125" customWidth="1"/>
    <col min="5388" max="5388" width="12" customWidth="1"/>
    <col min="5391" max="5391" width="11.42578125" customWidth="1"/>
    <col min="5392" max="5392" width="13.5703125" customWidth="1"/>
    <col min="5633" max="5633" width="27.42578125" customWidth="1"/>
    <col min="5634" max="5634" width="12.85546875" customWidth="1"/>
    <col min="5635" max="5635" width="17.7109375" customWidth="1"/>
    <col min="5636" max="5636" width="12.7109375" customWidth="1"/>
    <col min="5637" max="5637" width="12.5703125" customWidth="1"/>
    <col min="5639" max="5639" width="10.85546875" customWidth="1"/>
    <col min="5640" max="5640" width="12.42578125" customWidth="1"/>
    <col min="5642" max="5642" width="18.42578125" customWidth="1"/>
    <col min="5643" max="5643" width="12.42578125" customWidth="1"/>
    <col min="5644" max="5644" width="12" customWidth="1"/>
    <col min="5647" max="5647" width="11.42578125" customWidth="1"/>
    <col min="5648" max="5648" width="13.5703125" customWidth="1"/>
    <col min="5889" max="5889" width="27.42578125" customWidth="1"/>
    <col min="5890" max="5890" width="12.85546875" customWidth="1"/>
    <col min="5891" max="5891" width="17.7109375" customWidth="1"/>
    <col min="5892" max="5892" width="12.7109375" customWidth="1"/>
    <col min="5893" max="5893" width="12.5703125" customWidth="1"/>
    <col min="5895" max="5895" width="10.85546875" customWidth="1"/>
    <col min="5896" max="5896" width="12.42578125" customWidth="1"/>
    <col min="5898" max="5898" width="18.42578125" customWidth="1"/>
    <col min="5899" max="5899" width="12.42578125" customWidth="1"/>
    <col min="5900" max="5900" width="12" customWidth="1"/>
    <col min="5903" max="5903" width="11.42578125" customWidth="1"/>
    <col min="5904" max="5904" width="13.5703125" customWidth="1"/>
    <col min="6145" max="6145" width="27.42578125" customWidth="1"/>
    <col min="6146" max="6146" width="12.85546875" customWidth="1"/>
    <col min="6147" max="6147" width="17.7109375" customWidth="1"/>
    <col min="6148" max="6148" width="12.7109375" customWidth="1"/>
    <col min="6149" max="6149" width="12.5703125" customWidth="1"/>
    <col min="6151" max="6151" width="10.85546875" customWidth="1"/>
    <col min="6152" max="6152" width="12.42578125" customWidth="1"/>
    <col min="6154" max="6154" width="18.42578125" customWidth="1"/>
    <col min="6155" max="6155" width="12.42578125" customWidth="1"/>
    <col min="6156" max="6156" width="12" customWidth="1"/>
    <col min="6159" max="6159" width="11.42578125" customWidth="1"/>
    <col min="6160" max="6160" width="13.5703125" customWidth="1"/>
    <col min="6401" max="6401" width="27.42578125" customWidth="1"/>
    <col min="6402" max="6402" width="12.85546875" customWidth="1"/>
    <col min="6403" max="6403" width="17.7109375" customWidth="1"/>
    <col min="6404" max="6404" width="12.7109375" customWidth="1"/>
    <col min="6405" max="6405" width="12.5703125" customWidth="1"/>
    <col min="6407" max="6407" width="10.85546875" customWidth="1"/>
    <col min="6408" max="6408" width="12.42578125" customWidth="1"/>
    <col min="6410" max="6410" width="18.42578125" customWidth="1"/>
    <col min="6411" max="6411" width="12.42578125" customWidth="1"/>
    <col min="6412" max="6412" width="12" customWidth="1"/>
    <col min="6415" max="6415" width="11.42578125" customWidth="1"/>
    <col min="6416" max="6416" width="13.5703125" customWidth="1"/>
    <col min="6657" max="6657" width="27.42578125" customWidth="1"/>
    <col min="6658" max="6658" width="12.85546875" customWidth="1"/>
    <col min="6659" max="6659" width="17.7109375" customWidth="1"/>
    <col min="6660" max="6660" width="12.7109375" customWidth="1"/>
    <col min="6661" max="6661" width="12.5703125" customWidth="1"/>
    <col min="6663" max="6663" width="10.85546875" customWidth="1"/>
    <col min="6664" max="6664" width="12.42578125" customWidth="1"/>
    <col min="6666" max="6666" width="18.42578125" customWidth="1"/>
    <col min="6667" max="6667" width="12.42578125" customWidth="1"/>
    <col min="6668" max="6668" width="12" customWidth="1"/>
    <col min="6671" max="6671" width="11.42578125" customWidth="1"/>
    <col min="6672" max="6672" width="13.5703125" customWidth="1"/>
    <col min="6913" max="6913" width="27.42578125" customWidth="1"/>
    <col min="6914" max="6914" width="12.85546875" customWidth="1"/>
    <col min="6915" max="6915" width="17.7109375" customWidth="1"/>
    <col min="6916" max="6916" width="12.7109375" customWidth="1"/>
    <col min="6917" max="6917" width="12.5703125" customWidth="1"/>
    <col min="6919" max="6919" width="10.85546875" customWidth="1"/>
    <col min="6920" max="6920" width="12.42578125" customWidth="1"/>
    <col min="6922" max="6922" width="18.42578125" customWidth="1"/>
    <col min="6923" max="6923" width="12.42578125" customWidth="1"/>
    <col min="6924" max="6924" width="12" customWidth="1"/>
    <col min="6927" max="6927" width="11.42578125" customWidth="1"/>
    <col min="6928" max="6928" width="13.5703125" customWidth="1"/>
    <col min="7169" max="7169" width="27.42578125" customWidth="1"/>
    <col min="7170" max="7170" width="12.85546875" customWidth="1"/>
    <col min="7171" max="7171" width="17.7109375" customWidth="1"/>
    <col min="7172" max="7172" width="12.7109375" customWidth="1"/>
    <col min="7173" max="7173" width="12.5703125" customWidth="1"/>
    <col min="7175" max="7175" width="10.85546875" customWidth="1"/>
    <col min="7176" max="7176" width="12.42578125" customWidth="1"/>
    <col min="7178" max="7178" width="18.42578125" customWidth="1"/>
    <col min="7179" max="7179" width="12.42578125" customWidth="1"/>
    <col min="7180" max="7180" width="12" customWidth="1"/>
    <col min="7183" max="7183" width="11.42578125" customWidth="1"/>
    <col min="7184" max="7184" width="13.5703125" customWidth="1"/>
    <col min="7425" max="7425" width="27.42578125" customWidth="1"/>
    <col min="7426" max="7426" width="12.85546875" customWidth="1"/>
    <col min="7427" max="7427" width="17.7109375" customWidth="1"/>
    <col min="7428" max="7428" width="12.7109375" customWidth="1"/>
    <col min="7429" max="7429" width="12.5703125" customWidth="1"/>
    <col min="7431" max="7431" width="10.85546875" customWidth="1"/>
    <col min="7432" max="7432" width="12.42578125" customWidth="1"/>
    <col min="7434" max="7434" width="18.42578125" customWidth="1"/>
    <col min="7435" max="7435" width="12.42578125" customWidth="1"/>
    <col min="7436" max="7436" width="12" customWidth="1"/>
    <col min="7439" max="7439" width="11.42578125" customWidth="1"/>
    <col min="7440" max="7440" width="13.5703125" customWidth="1"/>
    <col min="7681" max="7681" width="27.42578125" customWidth="1"/>
    <col min="7682" max="7682" width="12.85546875" customWidth="1"/>
    <col min="7683" max="7683" width="17.7109375" customWidth="1"/>
    <col min="7684" max="7684" width="12.7109375" customWidth="1"/>
    <col min="7685" max="7685" width="12.5703125" customWidth="1"/>
    <col min="7687" max="7687" width="10.85546875" customWidth="1"/>
    <col min="7688" max="7688" width="12.42578125" customWidth="1"/>
    <col min="7690" max="7690" width="18.42578125" customWidth="1"/>
    <col min="7691" max="7691" width="12.42578125" customWidth="1"/>
    <col min="7692" max="7692" width="12" customWidth="1"/>
    <col min="7695" max="7695" width="11.42578125" customWidth="1"/>
    <col min="7696" max="7696" width="13.5703125" customWidth="1"/>
    <col min="7937" max="7937" width="27.42578125" customWidth="1"/>
    <col min="7938" max="7938" width="12.85546875" customWidth="1"/>
    <col min="7939" max="7939" width="17.7109375" customWidth="1"/>
    <col min="7940" max="7940" width="12.7109375" customWidth="1"/>
    <col min="7941" max="7941" width="12.5703125" customWidth="1"/>
    <col min="7943" max="7943" width="10.85546875" customWidth="1"/>
    <col min="7944" max="7944" width="12.42578125" customWidth="1"/>
    <col min="7946" max="7946" width="18.42578125" customWidth="1"/>
    <col min="7947" max="7947" width="12.42578125" customWidth="1"/>
    <col min="7948" max="7948" width="12" customWidth="1"/>
    <col min="7951" max="7951" width="11.42578125" customWidth="1"/>
    <col min="7952" max="7952" width="13.5703125" customWidth="1"/>
    <col min="8193" max="8193" width="27.42578125" customWidth="1"/>
    <col min="8194" max="8194" width="12.85546875" customWidth="1"/>
    <col min="8195" max="8195" width="17.7109375" customWidth="1"/>
    <col min="8196" max="8196" width="12.7109375" customWidth="1"/>
    <col min="8197" max="8197" width="12.5703125" customWidth="1"/>
    <col min="8199" max="8199" width="10.85546875" customWidth="1"/>
    <col min="8200" max="8200" width="12.42578125" customWidth="1"/>
    <col min="8202" max="8202" width="18.42578125" customWidth="1"/>
    <col min="8203" max="8203" width="12.42578125" customWidth="1"/>
    <col min="8204" max="8204" width="12" customWidth="1"/>
    <col min="8207" max="8207" width="11.42578125" customWidth="1"/>
    <col min="8208" max="8208" width="13.5703125" customWidth="1"/>
    <col min="8449" max="8449" width="27.42578125" customWidth="1"/>
    <col min="8450" max="8450" width="12.85546875" customWidth="1"/>
    <col min="8451" max="8451" width="17.7109375" customWidth="1"/>
    <col min="8452" max="8452" width="12.7109375" customWidth="1"/>
    <col min="8453" max="8453" width="12.5703125" customWidth="1"/>
    <col min="8455" max="8455" width="10.85546875" customWidth="1"/>
    <col min="8456" max="8456" width="12.42578125" customWidth="1"/>
    <col min="8458" max="8458" width="18.42578125" customWidth="1"/>
    <col min="8459" max="8459" width="12.42578125" customWidth="1"/>
    <col min="8460" max="8460" width="12" customWidth="1"/>
    <col min="8463" max="8463" width="11.42578125" customWidth="1"/>
    <col min="8464" max="8464" width="13.5703125" customWidth="1"/>
    <col min="8705" max="8705" width="27.42578125" customWidth="1"/>
    <col min="8706" max="8706" width="12.85546875" customWidth="1"/>
    <col min="8707" max="8707" width="17.7109375" customWidth="1"/>
    <col min="8708" max="8708" width="12.7109375" customWidth="1"/>
    <col min="8709" max="8709" width="12.5703125" customWidth="1"/>
    <col min="8711" max="8711" width="10.85546875" customWidth="1"/>
    <col min="8712" max="8712" width="12.42578125" customWidth="1"/>
    <col min="8714" max="8714" width="18.42578125" customWidth="1"/>
    <col min="8715" max="8715" width="12.42578125" customWidth="1"/>
    <col min="8716" max="8716" width="12" customWidth="1"/>
    <col min="8719" max="8719" width="11.42578125" customWidth="1"/>
    <col min="8720" max="8720" width="13.5703125" customWidth="1"/>
    <col min="8961" max="8961" width="27.42578125" customWidth="1"/>
    <col min="8962" max="8962" width="12.85546875" customWidth="1"/>
    <col min="8963" max="8963" width="17.7109375" customWidth="1"/>
    <col min="8964" max="8964" width="12.7109375" customWidth="1"/>
    <col min="8965" max="8965" width="12.5703125" customWidth="1"/>
    <col min="8967" max="8967" width="10.85546875" customWidth="1"/>
    <col min="8968" max="8968" width="12.42578125" customWidth="1"/>
    <col min="8970" max="8970" width="18.42578125" customWidth="1"/>
    <col min="8971" max="8971" width="12.42578125" customWidth="1"/>
    <col min="8972" max="8972" width="12" customWidth="1"/>
    <col min="8975" max="8975" width="11.42578125" customWidth="1"/>
    <col min="8976" max="8976" width="13.5703125" customWidth="1"/>
    <col min="9217" max="9217" width="27.42578125" customWidth="1"/>
    <col min="9218" max="9218" width="12.85546875" customWidth="1"/>
    <col min="9219" max="9219" width="17.7109375" customWidth="1"/>
    <col min="9220" max="9220" width="12.7109375" customWidth="1"/>
    <col min="9221" max="9221" width="12.5703125" customWidth="1"/>
    <col min="9223" max="9223" width="10.85546875" customWidth="1"/>
    <col min="9224" max="9224" width="12.42578125" customWidth="1"/>
    <col min="9226" max="9226" width="18.42578125" customWidth="1"/>
    <col min="9227" max="9227" width="12.42578125" customWidth="1"/>
    <col min="9228" max="9228" width="12" customWidth="1"/>
    <col min="9231" max="9231" width="11.42578125" customWidth="1"/>
    <col min="9232" max="9232" width="13.5703125" customWidth="1"/>
    <col min="9473" max="9473" width="27.42578125" customWidth="1"/>
    <col min="9474" max="9474" width="12.85546875" customWidth="1"/>
    <col min="9475" max="9475" width="17.7109375" customWidth="1"/>
    <col min="9476" max="9476" width="12.7109375" customWidth="1"/>
    <col min="9477" max="9477" width="12.5703125" customWidth="1"/>
    <col min="9479" max="9479" width="10.85546875" customWidth="1"/>
    <col min="9480" max="9480" width="12.42578125" customWidth="1"/>
    <col min="9482" max="9482" width="18.42578125" customWidth="1"/>
    <col min="9483" max="9483" width="12.42578125" customWidth="1"/>
    <col min="9484" max="9484" width="12" customWidth="1"/>
    <col min="9487" max="9487" width="11.42578125" customWidth="1"/>
    <col min="9488" max="9488" width="13.5703125" customWidth="1"/>
    <col min="9729" max="9729" width="27.42578125" customWidth="1"/>
    <col min="9730" max="9730" width="12.85546875" customWidth="1"/>
    <col min="9731" max="9731" width="17.7109375" customWidth="1"/>
    <col min="9732" max="9732" width="12.7109375" customWidth="1"/>
    <col min="9733" max="9733" width="12.5703125" customWidth="1"/>
    <col min="9735" max="9735" width="10.85546875" customWidth="1"/>
    <col min="9736" max="9736" width="12.42578125" customWidth="1"/>
    <col min="9738" max="9738" width="18.42578125" customWidth="1"/>
    <col min="9739" max="9739" width="12.42578125" customWidth="1"/>
    <col min="9740" max="9740" width="12" customWidth="1"/>
    <col min="9743" max="9743" width="11.42578125" customWidth="1"/>
    <col min="9744" max="9744" width="13.5703125" customWidth="1"/>
    <col min="9985" max="9985" width="27.42578125" customWidth="1"/>
    <col min="9986" max="9986" width="12.85546875" customWidth="1"/>
    <col min="9987" max="9987" width="17.7109375" customWidth="1"/>
    <col min="9988" max="9988" width="12.7109375" customWidth="1"/>
    <col min="9989" max="9989" width="12.5703125" customWidth="1"/>
    <col min="9991" max="9991" width="10.85546875" customWidth="1"/>
    <col min="9992" max="9992" width="12.42578125" customWidth="1"/>
    <col min="9994" max="9994" width="18.42578125" customWidth="1"/>
    <col min="9995" max="9995" width="12.42578125" customWidth="1"/>
    <col min="9996" max="9996" width="12" customWidth="1"/>
    <col min="9999" max="9999" width="11.42578125" customWidth="1"/>
    <col min="10000" max="10000" width="13.5703125" customWidth="1"/>
    <col min="10241" max="10241" width="27.42578125" customWidth="1"/>
    <col min="10242" max="10242" width="12.85546875" customWidth="1"/>
    <col min="10243" max="10243" width="17.7109375" customWidth="1"/>
    <col min="10244" max="10244" width="12.7109375" customWidth="1"/>
    <col min="10245" max="10245" width="12.5703125" customWidth="1"/>
    <col min="10247" max="10247" width="10.85546875" customWidth="1"/>
    <col min="10248" max="10248" width="12.42578125" customWidth="1"/>
    <col min="10250" max="10250" width="18.42578125" customWidth="1"/>
    <col min="10251" max="10251" width="12.42578125" customWidth="1"/>
    <col min="10252" max="10252" width="12" customWidth="1"/>
    <col min="10255" max="10255" width="11.42578125" customWidth="1"/>
    <col min="10256" max="10256" width="13.5703125" customWidth="1"/>
    <col min="10497" max="10497" width="27.42578125" customWidth="1"/>
    <col min="10498" max="10498" width="12.85546875" customWidth="1"/>
    <col min="10499" max="10499" width="17.7109375" customWidth="1"/>
    <col min="10500" max="10500" width="12.7109375" customWidth="1"/>
    <col min="10501" max="10501" width="12.5703125" customWidth="1"/>
    <col min="10503" max="10503" width="10.85546875" customWidth="1"/>
    <col min="10504" max="10504" width="12.42578125" customWidth="1"/>
    <col min="10506" max="10506" width="18.42578125" customWidth="1"/>
    <col min="10507" max="10507" width="12.42578125" customWidth="1"/>
    <col min="10508" max="10508" width="12" customWidth="1"/>
    <col min="10511" max="10511" width="11.42578125" customWidth="1"/>
    <col min="10512" max="10512" width="13.5703125" customWidth="1"/>
    <col min="10753" max="10753" width="27.42578125" customWidth="1"/>
    <col min="10754" max="10754" width="12.85546875" customWidth="1"/>
    <col min="10755" max="10755" width="17.7109375" customWidth="1"/>
    <col min="10756" max="10756" width="12.7109375" customWidth="1"/>
    <col min="10757" max="10757" width="12.5703125" customWidth="1"/>
    <col min="10759" max="10759" width="10.85546875" customWidth="1"/>
    <col min="10760" max="10760" width="12.42578125" customWidth="1"/>
    <col min="10762" max="10762" width="18.42578125" customWidth="1"/>
    <col min="10763" max="10763" width="12.42578125" customWidth="1"/>
    <col min="10764" max="10764" width="12" customWidth="1"/>
    <col min="10767" max="10767" width="11.42578125" customWidth="1"/>
    <col min="10768" max="10768" width="13.5703125" customWidth="1"/>
    <col min="11009" max="11009" width="27.42578125" customWidth="1"/>
    <col min="11010" max="11010" width="12.85546875" customWidth="1"/>
    <col min="11011" max="11011" width="17.7109375" customWidth="1"/>
    <col min="11012" max="11012" width="12.7109375" customWidth="1"/>
    <col min="11013" max="11013" width="12.5703125" customWidth="1"/>
    <col min="11015" max="11015" width="10.85546875" customWidth="1"/>
    <col min="11016" max="11016" width="12.42578125" customWidth="1"/>
    <col min="11018" max="11018" width="18.42578125" customWidth="1"/>
    <col min="11019" max="11019" width="12.42578125" customWidth="1"/>
    <col min="11020" max="11020" width="12" customWidth="1"/>
    <col min="11023" max="11023" width="11.42578125" customWidth="1"/>
    <col min="11024" max="11024" width="13.5703125" customWidth="1"/>
    <col min="11265" max="11265" width="27.42578125" customWidth="1"/>
    <col min="11266" max="11266" width="12.85546875" customWidth="1"/>
    <col min="11267" max="11267" width="17.7109375" customWidth="1"/>
    <col min="11268" max="11268" width="12.7109375" customWidth="1"/>
    <col min="11269" max="11269" width="12.5703125" customWidth="1"/>
    <col min="11271" max="11271" width="10.85546875" customWidth="1"/>
    <col min="11272" max="11272" width="12.42578125" customWidth="1"/>
    <col min="11274" max="11274" width="18.42578125" customWidth="1"/>
    <col min="11275" max="11275" width="12.42578125" customWidth="1"/>
    <col min="11276" max="11276" width="12" customWidth="1"/>
    <col min="11279" max="11279" width="11.42578125" customWidth="1"/>
    <col min="11280" max="11280" width="13.5703125" customWidth="1"/>
    <col min="11521" max="11521" width="27.42578125" customWidth="1"/>
    <col min="11522" max="11522" width="12.85546875" customWidth="1"/>
    <col min="11523" max="11523" width="17.7109375" customWidth="1"/>
    <col min="11524" max="11524" width="12.7109375" customWidth="1"/>
    <col min="11525" max="11525" width="12.5703125" customWidth="1"/>
    <col min="11527" max="11527" width="10.85546875" customWidth="1"/>
    <col min="11528" max="11528" width="12.42578125" customWidth="1"/>
    <col min="11530" max="11530" width="18.42578125" customWidth="1"/>
    <col min="11531" max="11531" width="12.42578125" customWidth="1"/>
    <col min="11532" max="11532" width="12" customWidth="1"/>
    <col min="11535" max="11535" width="11.42578125" customWidth="1"/>
    <col min="11536" max="11536" width="13.5703125" customWidth="1"/>
    <col min="11777" max="11777" width="27.42578125" customWidth="1"/>
    <col min="11778" max="11778" width="12.85546875" customWidth="1"/>
    <col min="11779" max="11779" width="17.7109375" customWidth="1"/>
    <col min="11780" max="11780" width="12.7109375" customWidth="1"/>
    <col min="11781" max="11781" width="12.5703125" customWidth="1"/>
    <col min="11783" max="11783" width="10.85546875" customWidth="1"/>
    <col min="11784" max="11784" width="12.42578125" customWidth="1"/>
    <col min="11786" max="11786" width="18.42578125" customWidth="1"/>
    <col min="11787" max="11787" width="12.42578125" customWidth="1"/>
    <col min="11788" max="11788" width="12" customWidth="1"/>
    <col min="11791" max="11791" width="11.42578125" customWidth="1"/>
    <col min="11792" max="11792" width="13.5703125" customWidth="1"/>
    <col min="12033" max="12033" width="27.42578125" customWidth="1"/>
    <col min="12034" max="12034" width="12.85546875" customWidth="1"/>
    <col min="12035" max="12035" width="17.7109375" customWidth="1"/>
    <col min="12036" max="12036" width="12.7109375" customWidth="1"/>
    <col min="12037" max="12037" width="12.5703125" customWidth="1"/>
    <col min="12039" max="12039" width="10.85546875" customWidth="1"/>
    <col min="12040" max="12040" width="12.42578125" customWidth="1"/>
    <col min="12042" max="12042" width="18.42578125" customWidth="1"/>
    <col min="12043" max="12043" width="12.42578125" customWidth="1"/>
    <col min="12044" max="12044" width="12" customWidth="1"/>
    <col min="12047" max="12047" width="11.42578125" customWidth="1"/>
    <col min="12048" max="12048" width="13.5703125" customWidth="1"/>
    <col min="12289" max="12289" width="27.42578125" customWidth="1"/>
    <col min="12290" max="12290" width="12.85546875" customWidth="1"/>
    <col min="12291" max="12291" width="17.7109375" customWidth="1"/>
    <col min="12292" max="12292" width="12.7109375" customWidth="1"/>
    <col min="12293" max="12293" width="12.5703125" customWidth="1"/>
    <col min="12295" max="12295" width="10.85546875" customWidth="1"/>
    <col min="12296" max="12296" width="12.42578125" customWidth="1"/>
    <col min="12298" max="12298" width="18.42578125" customWidth="1"/>
    <col min="12299" max="12299" width="12.42578125" customWidth="1"/>
    <col min="12300" max="12300" width="12" customWidth="1"/>
    <col min="12303" max="12303" width="11.42578125" customWidth="1"/>
    <col min="12304" max="12304" width="13.5703125" customWidth="1"/>
    <col min="12545" max="12545" width="27.42578125" customWidth="1"/>
    <col min="12546" max="12546" width="12.85546875" customWidth="1"/>
    <col min="12547" max="12547" width="17.7109375" customWidth="1"/>
    <col min="12548" max="12548" width="12.7109375" customWidth="1"/>
    <col min="12549" max="12549" width="12.5703125" customWidth="1"/>
    <col min="12551" max="12551" width="10.85546875" customWidth="1"/>
    <col min="12552" max="12552" width="12.42578125" customWidth="1"/>
    <col min="12554" max="12554" width="18.42578125" customWidth="1"/>
    <col min="12555" max="12555" width="12.42578125" customWidth="1"/>
    <col min="12556" max="12556" width="12" customWidth="1"/>
    <col min="12559" max="12559" width="11.42578125" customWidth="1"/>
    <col min="12560" max="12560" width="13.5703125" customWidth="1"/>
    <col min="12801" max="12801" width="27.42578125" customWidth="1"/>
    <col min="12802" max="12802" width="12.85546875" customWidth="1"/>
    <col min="12803" max="12803" width="17.7109375" customWidth="1"/>
    <col min="12804" max="12804" width="12.7109375" customWidth="1"/>
    <col min="12805" max="12805" width="12.5703125" customWidth="1"/>
    <col min="12807" max="12807" width="10.85546875" customWidth="1"/>
    <col min="12808" max="12808" width="12.42578125" customWidth="1"/>
    <col min="12810" max="12810" width="18.42578125" customWidth="1"/>
    <col min="12811" max="12811" width="12.42578125" customWidth="1"/>
    <col min="12812" max="12812" width="12" customWidth="1"/>
    <col min="12815" max="12815" width="11.42578125" customWidth="1"/>
    <col min="12816" max="12816" width="13.5703125" customWidth="1"/>
    <col min="13057" max="13057" width="27.42578125" customWidth="1"/>
    <col min="13058" max="13058" width="12.85546875" customWidth="1"/>
    <col min="13059" max="13059" width="17.7109375" customWidth="1"/>
    <col min="13060" max="13060" width="12.7109375" customWidth="1"/>
    <col min="13061" max="13061" width="12.5703125" customWidth="1"/>
    <col min="13063" max="13063" width="10.85546875" customWidth="1"/>
    <col min="13064" max="13064" width="12.42578125" customWidth="1"/>
    <col min="13066" max="13066" width="18.42578125" customWidth="1"/>
    <col min="13067" max="13067" width="12.42578125" customWidth="1"/>
    <col min="13068" max="13068" width="12" customWidth="1"/>
    <col min="13071" max="13071" width="11.42578125" customWidth="1"/>
    <col min="13072" max="13072" width="13.5703125" customWidth="1"/>
    <col min="13313" max="13313" width="27.42578125" customWidth="1"/>
    <col min="13314" max="13314" width="12.85546875" customWidth="1"/>
    <col min="13315" max="13315" width="17.7109375" customWidth="1"/>
    <col min="13316" max="13316" width="12.7109375" customWidth="1"/>
    <col min="13317" max="13317" width="12.5703125" customWidth="1"/>
    <col min="13319" max="13319" width="10.85546875" customWidth="1"/>
    <col min="13320" max="13320" width="12.42578125" customWidth="1"/>
    <col min="13322" max="13322" width="18.42578125" customWidth="1"/>
    <col min="13323" max="13323" width="12.42578125" customWidth="1"/>
    <col min="13324" max="13324" width="12" customWidth="1"/>
    <col min="13327" max="13327" width="11.42578125" customWidth="1"/>
    <col min="13328" max="13328" width="13.5703125" customWidth="1"/>
    <col min="13569" max="13569" width="27.42578125" customWidth="1"/>
    <col min="13570" max="13570" width="12.85546875" customWidth="1"/>
    <col min="13571" max="13571" width="17.7109375" customWidth="1"/>
    <col min="13572" max="13572" width="12.7109375" customWidth="1"/>
    <col min="13573" max="13573" width="12.5703125" customWidth="1"/>
    <col min="13575" max="13575" width="10.85546875" customWidth="1"/>
    <col min="13576" max="13576" width="12.42578125" customWidth="1"/>
    <col min="13578" max="13578" width="18.42578125" customWidth="1"/>
    <col min="13579" max="13579" width="12.42578125" customWidth="1"/>
    <col min="13580" max="13580" width="12" customWidth="1"/>
    <col min="13583" max="13583" width="11.42578125" customWidth="1"/>
    <col min="13584" max="13584" width="13.5703125" customWidth="1"/>
    <col min="13825" max="13825" width="27.42578125" customWidth="1"/>
    <col min="13826" max="13826" width="12.85546875" customWidth="1"/>
    <col min="13827" max="13827" width="17.7109375" customWidth="1"/>
    <col min="13828" max="13828" width="12.7109375" customWidth="1"/>
    <col min="13829" max="13829" width="12.5703125" customWidth="1"/>
    <col min="13831" max="13831" width="10.85546875" customWidth="1"/>
    <col min="13832" max="13832" width="12.42578125" customWidth="1"/>
    <col min="13834" max="13834" width="18.42578125" customWidth="1"/>
    <col min="13835" max="13835" width="12.42578125" customWidth="1"/>
    <col min="13836" max="13836" width="12" customWidth="1"/>
    <col min="13839" max="13839" width="11.42578125" customWidth="1"/>
    <col min="13840" max="13840" width="13.5703125" customWidth="1"/>
    <col min="14081" max="14081" width="27.42578125" customWidth="1"/>
    <col min="14082" max="14082" width="12.85546875" customWidth="1"/>
    <col min="14083" max="14083" width="17.7109375" customWidth="1"/>
    <col min="14084" max="14084" width="12.7109375" customWidth="1"/>
    <col min="14085" max="14085" width="12.5703125" customWidth="1"/>
    <col min="14087" max="14087" width="10.85546875" customWidth="1"/>
    <col min="14088" max="14088" width="12.42578125" customWidth="1"/>
    <col min="14090" max="14090" width="18.42578125" customWidth="1"/>
    <col min="14091" max="14091" width="12.42578125" customWidth="1"/>
    <col min="14092" max="14092" width="12" customWidth="1"/>
    <col min="14095" max="14095" width="11.42578125" customWidth="1"/>
    <col min="14096" max="14096" width="13.5703125" customWidth="1"/>
    <col min="14337" max="14337" width="27.42578125" customWidth="1"/>
    <col min="14338" max="14338" width="12.85546875" customWidth="1"/>
    <col min="14339" max="14339" width="17.7109375" customWidth="1"/>
    <col min="14340" max="14340" width="12.7109375" customWidth="1"/>
    <col min="14341" max="14341" width="12.5703125" customWidth="1"/>
    <col min="14343" max="14343" width="10.85546875" customWidth="1"/>
    <col min="14344" max="14344" width="12.42578125" customWidth="1"/>
    <col min="14346" max="14346" width="18.42578125" customWidth="1"/>
    <col min="14347" max="14347" width="12.42578125" customWidth="1"/>
    <col min="14348" max="14348" width="12" customWidth="1"/>
    <col min="14351" max="14351" width="11.42578125" customWidth="1"/>
    <col min="14352" max="14352" width="13.5703125" customWidth="1"/>
    <col min="14593" max="14593" width="27.42578125" customWidth="1"/>
    <col min="14594" max="14594" width="12.85546875" customWidth="1"/>
    <col min="14595" max="14595" width="17.7109375" customWidth="1"/>
    <col min="14596" max="14596" width="12.7109375" customWidth="1"/>
    <col min="14597" max="14597" width="12.5703125" customWidth="1"/>
    <col min="14599" max="14599" width="10.85546875" customWidth="1"/>
    <col min="14600" max="14600" width="12.42578125" customWidth="1"/>
    <col min="14602" max="14602" width="18.42578125" customWidth="1"/>
    <col min="14603" max="14603" width="12.42578125" customWidth="1"/>
    <col min="14604" max="14604" width="12" customWidth="1"/>
    <col min="14607" max="14607" width="11.42578125" customWidth="1"/>
    <col min="14608" max="14608" width="13.5703125" customWidth="1"/>
    <col min="14849" max="14849" width="27.42578125" customWidth="1"/>
    <col min="14850" max="14850" width="12.85546875" customWidth="1"/>
    <col min="14851" max="14851" width="17.7109375" customWidth="1"/>
    <col min="14852" max="14852" width="12.7109375" customWidth="1"/>
    <col min="14853" max="14853" width="12.5703125" customWidth="1"/>
    <col min="14855" max="14855" width="10.85546875" customWidth="1"/>
    <col min="14856" max="14856" width="12.42578125" customWidth="1"/>
    <col min="14858" max="14858" width="18.42578125" customWidth="1"/>
    <col min="14859" max="14859" width="12.42578125" customWidth="1"/>
    <col min="14860" max="14860" width="12" customWidth="1"/>
    <col min="14863" max="14863" width="11.42578125" customWidth="1"/>
    <col min="14864" max="14864" width="13.5703125" customWidth="1"/>
    <col min="15105" max="15105" width="27.42578125" customWidth="1"/>
    <col min="15106" max="15106" width="12.85546875" customWidth="1"/>
    <col min="15107" max="15107" width="17.7109375" customWidth="1"/>
    <col min="15108" max="15108" width="12.7109375" customWidth="1"/>
    <col min="15109" max="15109" width="12.5703125" customWidth="1"/>
    <col min="15111" max="15111" width="10.85546875" customWidth="1"/>
    <col min="15112" max="15112" width="12.42578125" customWidth="1"/>
    <col min="15114" max="15114" width="18.42578125" customWidth="1"/>
    <col min="15115" max="15115" width="12.42578125" customWidth="1"/>
    <col min="15116" max="15116" width="12" customWidth="1"/>
    <col min="15119" max="15119" width="11.42578125" customWidth="1"/>
    <col min="15120" max="15120" width="13.5703125" customWidth="1"/>
    <col min="15361" max="15361" width="27.42578125" customWidth="1"/>
    <col min="15362" max="15362" width="12.85546875" customWidth="1"/>
    <col min="15363" max="15363" width="17.7109375" customWidth="1"/>
    <col min="15364" max="15364" width="12.7109375" customWidth="1"/>
    <col min="15365" max="15365" width="12.5703125" customWidth="1"/>
    <col min="15367" max="15367" width="10.85546875" customWidth="1"/>
    <col min="15368" max="15368" width="12.42578125" customWidth="1"/>
    <col min="15370" max="15370" width="18.42578125" customWidth="1"/>
    <col min="15371" max="15371" width="12.42578125" customWidth="1"/>
    <col min="15372" max="15372" width="12" customWidth="1"/>
    <col min="15375" max="15375" width="11.42578125" customWidth="1"/>
    <col min="15376" max="15376" width="13.5703125" customWidth="1"/>
    <col min="15617" max="15617" width="27.42578125" customWidth="1"/>
    <col min="15618" max="15618" width="12.85546875" customWidth="1"/>
    <col min="15619" max="15619" width="17.7109375" customWidth="1"/>
    <col min="15620" max="15620" width="12.7109375" customWidth="1"/>
    <col min="15621" max="15621" width="12.5703125" customWidth="1"/>
    <col min="15623" max="15623" width="10.85546875" customWidth="1"/>
    <col min="15624" max="15624" width="12.42578125" customWidth="1"/>
    <col min="15626" max="15626" width="18.42578125" customWidth="1"/>
    <col min="15627" max="15627" width="12.42578125" customWidth="1"/>
    <col min="15628" max="15628" width="12" customWidth="1"/>
    <col min="15631" max="15631" width="11.42578125" customWidth="1"/>
    <col min="15632" max="15632" width="13.5703125" customWidth="1"/>
    <col min="15873" max="15873" width="27.42578125" customWidth="1"/>
    <col min="15874" max="15874" width="12.85546875" customWidth="1"/>
    <col min="15875" max="15875" width="17.7109375" customWidth="1"/>
    <col min="15876" max="15876" width="12.7109375" customWidth="1"/>
    <col min="15877" max="15877" width="12.5703125" customWidth="1"/>
    <col min="15879" max="15879" width="10.85546875" customWidth="1"/>
    <col min="15880" max="15880" width="12.42578125" customWidth="1"/>
    <col min="15882" max="15882" width="18.42578125" customWidth="1"/>
    <col min="15883" max="15883" width="12.42578125" customWidth="1"/>
    <col min="15884" max="15884" width="12" customWidth="1"/>
    <col min="15887" max="15887" width="11.42578125" customWidth="1"/>
    <col min="15888" max="15888" width="13.5703125" customWidth="1"/>
    <col min="16129" max="16129" width="27.42578125" customWidth="1"/>
    <col min="16130" max="16130" width="12.85546875" customWidth="1"/>
    <col min="16131" max="16131" width="17.7109375" customWidth="1"/>
    <col min="16132" max="16132" width="12.7109375" customWidth="1"/>
    <col min="16133" max="16133" width="12.5703125" customWidth="1"/>
    <col min="16135" max="16135" width="10.85546875" customWidth="1"/>
    <col min="16136" max="16136" width="12.42578125" customWidth="1"/>
    <col min="16138" max="16138" width="18.42578125" customWidth="1"/>
    <col min="16139" max="16139" width="12.42578125" customWidth="1"/>
    <col min="16140" max="16140" width="12" customWidth="1"/>
    <col min="16143" max="16143" width="11.42578125" customWidth="1"/>
    <col min="16144" max="16144" width="13.5703125" customWidth="1"/>
  </cols>
  <sheetData>
    <row r="1" spans="1:16" ht="69.400000000000006" customHeight="1" x14ac:dyDescent="0.3">
      <c r="A1" s="390" t="s">
        <v>61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6" ht="15" customHeight="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6" ht="27.75" customHeight="1" x14ac:dyDescent="0.3">
      <c r="A3" s="391" t="s">
        <v>159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6" ht="15" customHeight="1" x14ac:dyDescent="0.25">
      <c r="A4" s="392" t="s">
        <v>62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6" x14ac:dyDescent="0.25">
      <c r="A5" t="s">
        <v>79</v>
      </c>
    </row>
    <row r="6" spans="1:16" s="72" customFormat="1" ht="15.75" x14ac:dyDescent="0.25">
      <c r="A6" s="389" t="s">
        <v>160</v>
      </c>
      <c r="B6" s="393" t="s">
        <v>191</v>
      </c>
      <c r="C6" s="393"/>
      <c r="D6" s="393"/>
      <c r="E6" s="393"/>
      <c r="F6" s="393"/>
      <c r="G6" s="393"/>
      <c r="H6" s="393"/>
      <c r="I6" s="394" t="s">
        <v>239</v>
      </c>
      <c r="J6" s="394"/>
      <c r="K6" s="394"/>
      <c r="L6" s="394"/>
      <c r="M6" s="394"/>
      <c r="N6" s="394"/>
      <c r="O6" s="394"/>
    </row>
    <row r="7" spans="1:16" s="73" customFormat="1" ht="63.2" customHeight="1" x14ac:dyDescent="0.25">
      <c r="A7" s="389"/>
      <c r="B7" s="389" t="s">
        <v>63</v>
      </c>
      <c r="C7" s="389" t="s">
        <v>64</v>
      </c>
      <c r="D7" s="389" t="s">
        <v>65</v>
      </c>
      <c r="E7" s="389"/>
      <c r="F7" s="389"/>
      <c r="G7" s="389"/>
      <c r="H7" s="389" t="s">
        <v>66</v>
      </c>
      <c r="I7" s="389" t="s">
        <v>63</v>
      </c>
      <c r="J7" s="389" t="s">
        <v>64</v>
      </c>
      <c r="K7" s="389" t="s">
        <v>65</v>
      </c>
      <c r="L7" s="389"/>
      <c r="M7" s="389"/>
      <c r="N7" s="389"/>
      <c r="O7" s="389" t="s">
        <v>66</v>
      </c>
    </row>
    <row r="8" spans="1:16" s="73" customFormat="1" ht="27.75" customHeight="1" x14ac:dyDescent="0.25">
      <c r="A8" s="389"/>
      <c r="B8" s="389"/>
      <c r="C8" s="389"/>
      <c r="D8" s="389" t="s">
        <v>67</v>
      </c>
      <c r="E8" s="389" t="s">
        <v>68</v>
      </c>
      <c r="F8" s="389"/>
      <c r="G8" s="389"/>
      <c r="H8" s="389"/>
      <c r="I8" s="389"/>
      <c r="J8" s="389"/>
      <c r="K8" s="389" t="s">
        <v>67</v>
      </c>
      <c r="L8" s="389" t="s">
        <v>68</v>
      </c>
      <c r="M8" s="389"/>
      <c r="N8" s="389"/>
      <c r="O8" s="389"/>
    </row>
    <row r="9" spans="1:16" s="73" customFormat="1" ht="112.7" customHeight="1" x14ac:dyDescent="0.25">
      <c r="A9" s="389"/>
      <c r="B9" s="389"/>
      <c r="C9" s="389"/>
      <c r="D9" s="389"/>
      <c r="E9" s="74" t="s">
        <v>69</v>
      </c>
      <c r="F9" s="74" t="s">
        <v>70</v>
      </c>
      <c r="G9" s="74" t="s">
        <v>71</v>
      </c>
      <c r="H9" s="389"/>
      <c r="I9" s="389"/>
      <c r="J9" s="389"/>
      <c r="K9" s="389"/>
      <c r="L9" s="74" t="s">
        <v>69</v>
      </c>
      <c r="M9" s="74" t="s">
        <v>70</v>
      </c>
      <c r="N9" s="74" t="s">
        <v>71</v>
      </c>
      <c r="O9" s="389"/>
    </row>
    <row r="10" spans="1:16" s="77" customFormat="1" ht="49.7" customHeight="1" x14ac:dyDescent="0.2">
      <c r="A10" s="74">
        <v>1</v>
      </c>
      <c r="B10" s="74">
        <v>9</v>
      </c>
      <c r="C10" s="74">
        <v>10</v>
      </c>
      <c r="D10" s="74">
        <v>11</v>
      </c>
      <c r="E10" s="74">
        <v>12</v>
      </c>
      <c r="F10" s="74">
        <v>13</v>
      </c>
      <c r="G10" s="74">
        <v>14</v>
      </c>
      <c r="H10" s="74" t="s">
        <v>72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 t="s">
        <v>72</v>
      </c>
      <c r="P10" s="77" t="s">
        <v>161</v>
      </c>
    </row>
    <row r="11" spans="1:16" ht="22.5" customHeight="1" x14ac:dyDescent="0.3">
      <c r="A11" s="385" t="s">
        <v>162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7"/>
    </row>
    <row r="12" spans="1:16" ht="26.45" customHeight="1" x14ac:dyDescent="0.3">
      <c r="A12" s="161" t="s">
        <v>74</v>
      </c>
      <c r="B12" s="162">
        <f>'СОШ 1'!B50</f>
        <v>1</v>
      </c>
      <c r="C12" s="162">
        <f>'СОШ 1'!C50</f>
        <v>1</v>
      </c>
      <c r="D12" s="162">
        <f>'СОШ 1'!D50</f>
        <v>1424</v>
      </c>
      <c r="E12" s="162">
        <f>'СОШ 1'!E50</f>
        <v>1424</v>
      </c>
      <c r="F12" s="162">
        <f>'СОШ 1'!F50</f>
        <v>0</v>
      </c>
      <c r="G12" s="162">
        <f>'СОШ 1'!G50</f>
        <v>0</v>
      </c>
      <c r="H12" s="162">
        <f>'СОШ 1'!H50</f>
        <v>91142</v>
      </c>
      <c r="I12" s="162">
        <f>'СОШ 1'!I50</f>
        <v>1</v>
      </c>
      <c r="J12" s="162">
        <f>'СОШ 1'!J50</f>
        <v>1</v>
      </c>
      <c r="K12" s="162">
        <f>'СОШ 1'!K50</f>
        <v>1424</v>
      </c>
      <c r="L12" s="162">
        <f>'СОШ 1'!L50</f>
        <v>1424</v>
      </c>
      <c r="M12" s="162">
        <f>'СОШ 1'!M50</f>
        <v>0</v>
      </c>
      <c r="N12" s="162">
        <f>'СОШ 1'!N50</f>
        <v>0</v>
      </c>
      <c r="O12" s="210">
        <f>K12/J12/12/1.302*1000</f>
        <v>91141.833077316944</v>
      </c>
      <c r="P12" s="165">
        <f>K12/1.302</f>
        <v>1093.7019969278033</v>
      </c>
    </row>
    <row r="13" spans="1:16" ht="56.25" x14ac:dyDescent="0.3">
      <c r="A13" s="161" t="s">
        <v>75</v>
      </c>
      <c r="B13" s="162">
        <f>'СОШ 1'!B51</f>
        <v>4</v>
      </c>
      <c r="C13" s="162">
        <f>'СОШ 1'!C51</f>
        <v>4</v>
      </c>
      <c r="D13" s="162">
        <f>'СОШ 1'!D51</f>
        <v>4237.5</v>
      </c>
      <c r="E13" s="162">
        <f>'СОШ 1'!E51</f>
        <v>4237.5</v>
      </c>
      <c r="F13" s="162">
        <f>'СОШ 1'!F51</f>
        <v>0</v>
      </c>
      <c r="G13" s="162">
        <f>'СОШ 1'!G51</f>
        <v>0</v>
      </c>
      <c r="H13" s="162">
        <f>'СОШ 1'!H51</f>
        <v>67804</v>
      </c>
      <c r="I13" s="162">
        <f>'СОШ 1'!I51</f>
        <v>4</v>
      </c>
      <c r="J13" s="162">
        <f>'СОШ 1'!J51</f>
        <v>4</v>
      </c>
      <c r="K13" s="162">
        <f>'СОШ 1'!K51</f>
        <v>4237.5</v>
      </c>
      <c r="L13" s="162">
        <f>'СОШ 1'!L51</f>
        <v>4237.5</v>
      </c>
      <c r="M13" s="162">
        <f>'СОШ 1'!M51</f>
        <v>0</v>
      </c>
      <c r="N13" s="162">
        <f>'СОШ 1'!N51</f>
        <v>0</v>
      </c>
      <c r="O13" s="210">
        <f t="shared" ref="O13:O16" si="0">K13/J13/12/1.302*1000</f>
        <v>67804.339477726578</v>
      </c>
      <c r="P13" s="165">
        <f>K13/1.302</f>
        <v>3254.6082949308757</v>
      </c>
    </row>
    <row r="14" spans="1:16" ht="37.5" x14ac:dyDescent="0.3">
      <c r="A14" s="161" t="s">
        <v>76</v>
      </c>
      <c r="B14" s="162">
        <f>'СОШ 1'!B52</f>
        <v>5</v>
      </c>
      <c r="C14" s="162">
        <f>'СОШ 1'!C52</f>
        <v>5</v>
      </c>
      <c r="D14" s="162">
        <f>'СОШ 1'!D52</f>
        <v>1800</v>
      </c>
      <c r="E14" s="162">
        <f>'СОШ 1'!E52</f>
        <v>1800</v>
      </c>
      <c r="F14" s="162">
        <f>'СОШ 1'!F52</f>
        <v>0</v>
      </c>
      <c r="G14" s="162">
        <f>'СОШ 1'!G52</f>
        <v>0</v>
      </c>
      <c r="H14" s="162">
        <f>'СОШ 1'!H52</f>
        <v>23041</v>
      </c>
      <c r="I14" s="162">
        <f>'СОШ 1'!I52</f>
        <v>5</v>
      </c>
      <c r="J14" s="162">
        <f>'СОШ 1'!J52</f>
        <v>5</v>
      </c>
      <c r="K14" s="162">
        <f>'СОШ 1'!K52</f>
        <v>1800</v>
      </c>
      <c r="L14" s="162">
        <f>'СОШ 1'!L52</f>
        <v>1800</v>
      </c>
      <c r="M14" s="162">
        <f>'СОШ 1'!M52</f>
        <v>0</v>
      </c>
      <c r="N14" s="162">
        <f>'СОШ 1'!N52</f>
        <v>0</v>
      </c>
      <c r="O14" s="210">
        <f t="shared" si="0"/>
        <v>23041.474654377878</v>
      </c>
      <c r="P14" s="165">
        <f>K14/1.302</f>
        <v>1382.4884792626729</v>
      </c>
    </row>
    <row r="15" spans="1:16" ht="18.75" x14ac:dyDescent="0.3">
      <c r="A15" s="166" t="s">
        <v>77</v>
      </c>
      <c r="B15" s="162">
        <f>'СОШ 1'!B53</f>
        <v>17</v>
      </c>
      <c r="C15" s="162">
        <f>'СОШ 1'!C53</f>
        <v>14.8</v>
      </c>
      <c r="D15" s="162">
        <f>'СОШ 1'!D53</f>
        <v>6180.6</v>
      </c>
      <c r="E15" s="162">
        <f>'СОШ 1'!E53</f>
        <v>6180.6</v>
      </c>
      <c r="F15" s="162">
        <f>'СОШ 1'!F53</f>
        <v>0</v>
      </c>
      <c r="G15" s="162">
        <f>'СОШ 1'!G53</f>
        <v>0</v>
      </c>
      <c r="H15" s="162">
        <f>'СОШ 1'!H53</f>
        <v>26729</v>
      </c>
      <c r="I15" s="162">
        <f>'СОШ 1'!I53</f>
        <v>17</v>
      </c>
      <c r="J15" s="162">
        <f>'СОШ 1'!J53</f>
        <v>14.8</v>
      </c>
      <c r="K15" s="162">
        <f>'СОШ 1'!K53</f>
        <v>6180.6</v>
      </c>
      <c r="L15" s="162">
        <f>'СОШ 1'!L53</f>
        <v>6180.6</v>
      </c>
      <c r="M15" s="162">
        <f>'СОШ 1'!M53</f>
        <v>0</v>
      </c>
      <c r="N15" s="162">
        <f>'СОШ 1'!N53</f>
        <v>0</v>
      </c>
      <c r="O15" s="210">
        <f t="shared" si="0"/>
        <v>26728.629551210197</v>
      </c>
      <c r="P15" s="165">
        <f>K15/1.302</f>
        <v>4747.0046082949311</v>
      </c>
    </row>
    <row r="16" spans="1:16" ht="18.75" x14ac:dyDescent="0.3">
      <c r="A16" s="168" t="s">
        <v>78</v>
      </c>
      <c r="B16" s="169">
        <f t="shared" ref="B16:G16" si="1">B12+B13+B14+B15</f>
        <v>27</v>
      </c>
      <c r="C16" s="168">
        <f t="shared" si="1"/>
        <v>24.8</v>
      </c>
      <c r="D16" s="168">
        <f t="shared" si="1"/>
        <v>13642.1</v>
      </c>
      <c r="E16" s="168">
        <f t="shared" si="1"/>
        <v>13642.1</v>
      </c>
      <c r="F16" s="168">
        <f t="shared" si="1"/>
        <v>0</v>
      </c>
      <c r="G16" s="168">
        <f t="shared" si="1"/>
        <v>0</v>
      </c>
      <c r="H16" s="162">
        <f>'СОШ 1'!H54</f>
        <v>35208</v>
      </c>
      <c r="I16" s="169">
        <f t="shared" ref="I16:N16" si="2">I12+I13+I14+I15</f>
        <v>27</v>
      </c>
      <c r="J16" s="168">
        <f t="shared" si="2"/>
        <v>24.8</v>
      </c>
      <c r="K16" s="168">
        <f t="shared" si="2"/>
        <v>13642.1</v>
      </c>
      <c r="L16" s="168">
        <f t="shared" si="2"/>
        <v>13642.1</v>
      </c>
      <c r="M16" s="168">
        <f t="shared" si="2"/>
        <v>0</v>
      </c>
      <c r="N16" s="168">
        <f t="shared" si="2"/>
        <v>0</v>
      </c>
      <c r="O16" s="210">
        <f t="shared" si="0"/>
        <v>35207.672645888044</v>
      </c>
      <c r="P16" s="165">
        <f>K16/1.302</f>
        <v>10477.803379416282</v>
      </c>
    </row>
    <row r="17" spans="1:16" ht="22.5" customHeight="1" x14ac:dyDescent="0.3">
      <c r="A17" s="385" t="s">
        <v>184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7"/>
      <c r="P17" s="170"/>
    </row>
    <row r="18" spans="1:16" ht="26.45" customHeight="1" x14ac:dyDescent="0.3">
      <c r="A18" s="161" t="s">
        <v>74</v>
      </c>
      <c r="B18" s="162">
        <f>'СОШ 2'!B50</f>
        <v>1</v>
      </c>
      <c r="C18" s="162">
        <f>'СОШ 2'!C50</f>
        <v>1</v>
      </c>
      <c r="D18" s="162">
        <f>'СОШ 2'!D50</f>
        <v>897.3</v>
      </c>
      <c r="E18" s="162">
        <f>'СОШ 2'!E50</f>
        <v>897.3</v>
      </c>
      <c r="F18" s="162">
        <f>'СОШ 2'!F50</f>
        <v>0</v>
      </c>
      <c r="G18" s="162">
        <f>'СОШ 2'!G50</f>
        <v>0</v>
      </c>
      <c r="H18" s="162">
        <f>'СОШ 2'!H50</f>
        <v>57431</v>
      </c>
      <c r="I18" s="162">
        <f>'СОШ 2'!I50</f>
        <v>1</v>
      </c>
      <c r="J18" s="162">
        <f>'СОШ 2'!J50</f>
        <v>1</v>
      </c>
      <c r="K18" s="162">
        <f>'СОШ 2'!K50</f>
        <v>897.3</v>
      </c>
      <c r="L18" s="162">
        <f>'СОШ 2'!L50</f>
        <v>897.3</v>
      </c>
      <c r="M18" s="162">
        <f>'СОШ 2'!M50</f>
        <v>0</v>
      </c>
      <c r="N18" s="162">
        <f>'СОШ 2'!N50</f>
        <v>0</v>
      </c>
      <c r="O18" s="210">
        <f>K18/J18/12/1.302*1000</f>
        <v>57430.875576036859</v>
      </c>
      <c r="P18" s="165">
        <f>K18/1.302</f>
        <v>689.17050691244231</v>
      </c>
    </row>
    <row r="19" spans="1:16" ht="56.25" x14ac:dyDescent="0.3">
      <c r="A19" s="161" t="s">
        <v>75</v>
      </c>
      <c r="B19" s="162">
        <f>'СОШ 2'!B51</f>
        <v>3</v>
      </c>
      <c r="C19" s="162">
        <f>'СОШ 2'!C51</f>
        <v>3.7</v>
      </c>
      <c r="D19" s="162">
        <f>'СОШ 2'!D51</f>
        <v>3024.2</v>
      </c>
      <c r="E19" s="162">
        <f>'СОШ 2'!E51</f>
        <v>3024.2</v>
      </c>
      <c r="F19" s="162">
        <f>'СОШ 2'!F51</f>
        <v>0</v>
      </c>
      <c r="G19" s="162">
        <f>'СОШ 2'!G51</f>
        <v>0</v>
      </c>
      <c r="H19" s="162">
        <f>'СОШ 2'!H51</f>
        <v>52314</v>
      </c>
      <c r="I19" s="162">
        <f>'СОШ 2'!I51</f>
        <v>3</v>
      </c>
      <c r="J19" s="162">
        <f>'СОШ 2'!J51</f>
        <v>3.7</v>
      </c>
      <c r="K19" s="162">
        <f>'СОШ 2'!K51</f>
        <v>3024.2</v>
      </c>
      <c r="L19" s="162">
        <f>'СОШ 2'!L51</f>
        <v>3024.2</v>
      </c>
      <c r="M19" s="162">
        <f>'СОШ 2'!M51</f>
        <v>0</v>
      </c>
      <c r="N19" s="162">
        <f>'СОШ 2'!N51</f>
        <v>0</v>
      </c>
      <c r="O19" s="210">
        <f t="shared" ref="O19:O22" si="3">K19/J19/12/1.302*1000</f>
        <v>52313.834571899089</v>
      </c>
      <c r="P19" s="165">
        <f>K19/1.302</f>
        <v>2322.7342549923192</v>
      </c>
    </row>
    <row r="20" spans="1:16" ht="37.5" x14ac:dyDescent="0.3">
      <c r="A20" s="161" t="s">
        <v>76</v>
      </c>
      <c r="B20" s="162">
        <f>'СОШ 2'!B52</f>
        <v>3</v>
      </c>
      <c r="C20" s="162">
        <f>'СОШ 2'!C52</f>
        <v>3</v>
      </c>
      <c r="D20" s="162">
        <f>'СОШ 2'!D52</f>
        <v>1049.4000000000001</v>
      </c>
      <c r="E20" s="162">
        <f>'СОШ 2'!E52</f>
        <v>1049.4000000000001</v>
      </c>
      <c r="F20" s="162">
        <f>'СОШ 2'!F52</f>
        <v>0</v>
      </c>
      <c r="G20" s="162">
        <f>'СОШ 2'!G52</f>
        <v>0</v>
      </c>
      <c r="H20" s="162">
        <f>'СОШ 2'!H52</f>
        <v>22389</v>
      </c>
      <c r="I20" s="162">
        <f>'СОШ 2'!I52</f>
        <v>3</v>
      </c>
      <c r="J20" s="162">
        <f>'СОШ 2'!J52</f>
        <v>3</v>
      </c>
      <c r="K20" s="162">
        <f>'СОШ 2'!K52</f>
        <v>1049.4000000000001</v>
      </c>
      <c r="L20" s="162">
        <f>'СОШ 2'!L52</f>
        <v>1049.4000000000001</v>
      </c>
      <c r="M20" s="162">
        <f>'СОШ 2'!M52</f>
        <v>0</v>
      </c>
      <c r="N20" s="162">
        <f>'СОШ 2'!N52</f>
        <v>0</v>
      </c>
      <c r="O20" s="210">
        <f t="shared" si="3"/>
        <v>22388.63287250384</v>
      </c>
      <c r="P20" s="165">
        <f>K20/1.302</f>
        <v>805.99078341013831</v>
      </c>
    </row>
    <row r="21" spans="1:16" ht="18.75" x14ac:dyDescent="0.3">
      <c r="A21" s="166" t="s">
        <v>77</v>
      </c>
      <c r="B21" s="162">
        <f>'СОШ 2'!B53</f>
        <v>7</v>
      </c>
      <c r="C21" s="162">
        <f>'СОШ 2'!C53</f>
        <v>7</v>
      </c>
      <c r="D21" s="162">
        <f>'СОШ 2'!D53</f>
        <v>1866.3</v>
      </c>
      <c r="E21" s="162">
        <f>'СОШ 2'!E53</f>
        <v>1866.3</v>
      </c>
      <c r="F21" s="162">
        <f>'СОШ 2'!F53</f>
        <v>0</v>
      </c>
      <c r="G21" s="162">
        <f>'СОШ 2'!G53</f>
        <v>0</v>
      </c>
      <c r="H21" s="162">
        <f>'СОШ 2'!H53</f>
        <v>17064</v>
      </c>
      <c r="I21" s="162">
        <f>'СОШ 2'!I53</f>
        <v>7</v>
      </c>
      <c r="J21" s="162">
        <f>'СОШ 2'!J53</f>
        <v>7</v>
      </c>
      <c r="K21" s="162">
        <f>'СОШ 2'!K53</f>
        <v>1866.3</v>
      </c>
      <c r="L21" s="162">
        <f>'СОШ 2'!L53</f>
        <v>1866.3</v>
      </c>
      <c r="M21" s="162">
        <f>'СОШ 2'!M53</f>
        <v>0</v>
      </c>
      <c r="N21" s="162">
        <f>'СОШ 2'!N53</f>
        <v>0</v>
      </c>
      <c r="O21" s="210">
        <f t="shared" si="3"/>
        <v>17064.406407724378</v>
      </c>
      <c r="P21" s="165">
        <f>K21/1.302</f>
        <v>1433.4101382488479</v>
      </c>
    </row>
    <row r="22" spans="1:16" ht="18.75" x14ac:dyDescent="0.3">
      <c r="A22" s="168" t="s">
        <v>78</v>
      </c>
      <c r="B22" s="169">
        <f t="shared" ref="B22:G22" si="4">B18+B19+B20+B21</f>
        <v>14</v>
      </c>
      <c r="C22" s="168">
        <f t="shared" si="4"/>
        <v>14.7</v>
      </c>
      <c r="D22" s="168">
        <f t="shared" si="4"/>
        <v>6837.2</v>
      </c>
      <c r="E22" s="168">
        <f t="shared" si="4"/>
        <v>6837.2</v>
      </c>
      <c r="F22" s="168">
        <f t="shared" si="4"/>
        <v>0</v>
      </c>
      <c r="G22" s="168">
        <f t="shared" si="4"/>
        <v>0</v>
      </c>
      <c r="H22" s="162">
        <f>'СОШ 2'!H54</f>
        <v>29769</v>
      </c>
      <c r="I22" s="169">
        <f t="shared" ref="I22:N22" si="5">I18+I19+I20+I21</f>
        <v>14</v>
      </c>
      <c r="J22" s="168">
        <f t="shared" si="5"/>
        <v>14.7</v>
      </c>
      <c r="K22" s="168">
        <f t="shared" si="5"/>
        <v>6837.2</v>
      </c>
      <c r="L22" s="168">
        <f t="shared" si="5"/>
        <v>6837.2</v>
      </c>
      <c r="M22" s="168">
        <f t="shared" si="5"/>
        <v>0</v>
      </c>
      <c r="N22" s="168">
        <f t="shared" si="5"/>
        <v>0</v>
      </c>
      <c r="O22" s="210">
        <f t="shared" si="3"/>
        <v>29769.306596166374</v>
      </c>
      <c r="P22" s="165">
        <f>K22/1.302</f>
        <v>5251.3056835637481</v>
      </c>
    </row>
    <row r="23" spans="1:16" ht="22.5" customHeight="1" x14ac:dyDescent="0.3">
      <c r="A23" s="385" t="s">
        <v>163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7"/>
      <c r="P23" s="170"/>
    </row>
    <row r="24" spans="1:16" ht="26.45" customHeight="1" x14ac:dyDescent="0.3">
      <c r="A24" s="161" t="s">
        <v>74</v>
      </c>
      <c r="B24" s="162">
        <f>Ден!B50</f>
        <v>1</v>
      </c>
      <c r="C24" s="162">
        <f>Ден!C50</f>
        <v>1</v>
      </c>
      <c r="D24" s="162">
        <f>Ден!D50</f>
        <v>800.5</v>
      </c>
      <c r="E24" s="162">
        <f>Ден!E50</f>
        <v>800.5</v>
      </c>
      <c r="F24" s="162">
        <f>Ден!F50</f>
        <v>0</v>
      </c>
      <c r="G24" s="162">
        <f>Ден!G50</f>
        <v>0</v>
      </c>
      <c r="H24" s="162">
        <f>Ден!H50</f>
        <v>51235</v>
      </c>
      <c r="I24" s="162">
        <f>Ден!I50</f>
        <v>1</v>
      </c>
      <c r="J24" s="162">
        <f>Ден!J50</f>
        <v>1</v>
      </c>
      <c r="K24" s="162">
        <f>Ден!K50</f>
        <v>800.5</v>
      </c>
      <c r="L24" s="162">
        <f>Ден!L50</f>
        <v>800.5</v>
      </c>
      <c r="M24" s="162">
        <f>Ден!M50</f>
        <v>0</v>
      </c>
      <c r="N24" s="162">
        <f>Ден!N50</f>
        <v>0</v>
      </c>
      <c r="O24" s="210">
        <f>K24/J24/12/1.302*1000</f>
        <v>51235.279057859698</v>
      </c>
      <c r="P24" s="165">
        <f>K24/1.302</f>
        <v>614.82334869431645</v>
      </c>
    </row>
    <row r="25" spans="1:16" ht="56.25" x14ac:dyDescent="0.3">
      <c r="A25" s="161" t="s">
        <v>75</v>
      </c>
      <c r="B25" s="162">
        <f>Ден!B51</f>
        <v>1</v>
      </c>
      <c r="C25" s="162">
        <f>Ден!C51</f>
        <v>1</v>
      </c>
      <c r="D25" s="162">
        <f>Ден!D51</f>
        <v>789.7</v>
      </c>
      <c r="E25" s="162">
        <f>Ден!E51</f>
        <v>789.7</v>
      </c>
      <c r="F25" s="162">
        <f>Ден!F51</f>
        <v>0</v>
      </c>
      <c r="G25" s="162">
        <f>Ден!G51</f>
        <v>0</v>
      </c>
      <c r="H25" s="162">
        <f>Ден!H51</f>
        <v>50544</v>
      </c>
      <c r="I25" s="162">
        <f>Ден!I51</f>
        <v>1</v>
      </c>
      <c r="J25" s="162">
        <f>Ден!J51</f>
        <v>1</v>
      </c>
      <c r="K25" s="162">
        <f>Ден!K51</f>
        <v>789.7</v>
      </c>
      <c r="L25" s="162">
        <f>Ден!L51</f>
        <v>789.7</v>
      </c>
      <c r="M25" s="162">
        <f>Ден!M51</f>
        <v>0</v>
      </c>
      <c r="N25" s="162">
        <f>Ден!N51</f>
        <v>0</v>
      </c>
      <c r="O25" s="210">
        <f t="shared" ref="O25:O28" si="6">K25/J25/12/1.302*1000</f>
        <v>50544.034818228371</v>
      </c>
      <c r="P25" s="165">
        <f>K25/1.302</f>
        <v>606.52841781874042</v>
      </c>
    </row>
    <row r="26" spans="1:16" ht="37.5" x14ac:dyDescent="0.3">
      <c r="A26" s="161" t="s">
        <v>76</v>
      </c>
      <c r="B26" s="162">
        <f>Ден!B52</f>
        <v>1</v>
      </c>
      <c r="C26" s="162">
        <f>Ден!C52</f>
        <v>0.5</v>
      </c>
      <c r="D26" s="162">
        <f>Ден!D52</f>
        <v>199.8</v>
      </c>
      <c r="E26" s="162">
        <f>Ден!E52</f>
        <v>199.8</v>
      </c>
      <c r="F26" s="162">
        <f>Ден!F52</f>
        <v>0</v>
      </c>
      <c r="G26" s="162">
        <f>Ден!G52</f>
        <v>0</v>
      </c>
      <c r="H26" s="162">
        <f>Ден!H52</f>
        <v>25576</v>
      </c>
      <c r="I26" s="162">
        <f>Ден!I52</f>
        <v>1</v>
      </c>
      <c r="J26" s="162">
        <f>Ден!J52</f>
        <v>0.5</v>
      </c>
      <c r="K26" s="162">
        <f>Ден!K52</f>
        <v>199.8</v>
      </c>
      <c r="L26" s="162">
        <f>Ден!L52</f>
        <v>199.8</v>
      </c>
      <c r="M26" s="162">
        <f>Ден!M52</f>
        <v>0</v>
      </c>
      <c r="N26" s="162">
        <f>Ден!N52</f>
        <v>0</v>
      </c>
      <c r="O26" s="210">
        <f t="shared" si="6"/>
        <v>25576.036866359449</v>
      </c>
      <c r="P26" s="165">
        <f>K26/1.302</f>
        <v>153.4562211981567</v>
      </c>
    </row>
    <row r="27" spans="1:16" ht="18.75" x14ac:dyDescent="0.3">
      <c r="A27" s="166" t="s">
        <v>77</v>
      </c>
      <c r="B27" s="162">
        <f>Ден!B53</f>
        <v>5.75</v>
      </c>
      <c r="C27" s="162">
        <f>Ден!C53</f>
        <v>5.4</v>
      </c>
      <c r="D27" s="162">
        <f>Ден!D53</f>
        <v>1551.8</v>
      </c>
      <c r="E27" s="162">
        <f>Ден!E53</f>
        <v>1551.8</v>
      </c>
      <c r="F27" s="162">
        <f>Ден!F53</f>
        <v>0</v>
      </c>
      <c r="G27" s="162">
        <f>Ден!G53</f>
        <v>0</v>
      </c>
      <c r="H27" s="162">
        <f>Ден!H53</f>
        <v>18393</v>
      </c>
      <c r="I27" s="162">
        <f>Ден!I53</f>
        <v>5.75</v>
      </c>
      <c r="J27" s="162">
        <f>Ден!J53</f>
        <v>5.4</v>
      </c>
      <c r="K27" s="162">
        <f>Ден!K53</f>
        <v>1551.8</v>
      </c>
      <c r="L27" s="162">
        <f>Ден!L53</f>
        <v>1551.8</v>
      </c>
      <c r="M27" s="162">
        <f>Ден!M53</f>
        <v>0</v>
      </c>
      <c r="N27" s="162">
        <f>Ден!N53</f>
        <v>0</v>
      </c>
      <c r="O27" s="210">
        <f t="shared" si="6"/>
        <v>18392.880848077981</v>
      </c>
      <c r="P27" s="165">
        <f>K27/1.302</f>
        <v>1191.8586789554531</v>
      </c>
    </row>
    <row r="28" spans="1:16" ht="18.75" x14ac:dyDescent="0.3">
      <c r="A28" s="168" t="s">
        <v>78</v>
      </c>
      <c r="B28" s="169">
        <f t="shared" ref="B28:G28" si="7">B24+B25+B26+B27</f>
        <v>8.75</v>
      </c>
      <c r="C28" s="168">
        <f t="shared" si="7"/>
        <v>7.9</v>
      </c>
      <c r="D28" s="168">
        <f t="shared" si="7"/>
        <v>3341.8</v>
      </c>
      <c r="E28" s="168">
        <f t="shared" si="7"/>
        <v>3341.8</v>
      </c>
      <c r="F28" s="168">
        <f t="shared" si="7"/>
        <v>0</v>
      </c>
      <c r="G28" s="168">
        <f t="shared" si="7"/>
        <v>0</v>
      </c>
      <c r="H28" s="162">
        <f>Ден!H54</f>
        <v>27075</v>
      </c>
      <c r="I28" s="169">
        <f t="shared" ref="I28:N28" si="8">I24+I25+I26+I27</f>
        <v>8.75</v>
      </c>
      <c r="J28" s="168">
        <f t="shared" si="8"/>
        <v>7.9</v>
      </c>
      <c r="K28" s="168">
        <f t="shared" si="8"/>
        <v>3341.8</v>
      </c>
      <c r="L28" s="168">
        <f t="shared" si="8"/>
        <v>3341.8</v>
      </c>
      <c r="M28" s="168">
        <f t="shared" si="8"/>
        <v>0</v>
      </c>
      <c r="N28" s="168">
        <f t="shared" si="8"/>
        <v>0</v>
      </c>
      <c r="O28" s="210">
        <f t="shared" si="6"/>
        <v>27074.542897327701</v>
      </c>
      <c r="P28" s="165">
        <f>K28/1.302</f>
        <v>2566.6666666666665</v>
      </c>
    </row>
    <row r="29" spans="1:16" ht="22.5" customHeight="1" x14ac:dyDescent="0.3">
      <c r="A29" s="385" t="s">
        <v>185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7"/>
      <c r="P29" s="170"/>
    </row>
    <row r="30" spans="1:16" ht="26.45" customHeight="1" x14ac:dyDescent="0.3">
      <c r="A30" s="161" t="s">
        <v>74</v>
      </c>
      <c r="B30" s="162">
        <f>Ст.Шен!B50</f>
        <v>1</v>
      </c>
      <c r="C30" s="162">
        <f>Ст.Шен!C50</f>
        <v>0.7</v>
      </c>
      <c r="D30" s="162">
        <f>Ст.Шен!D50</f>
        <v>538.9</v>
      </c>
      <c r="E30" s="162">
        <f>Ст.Шен!E50</f>
        <v>538.9</v>
      </c>
      <c r="F30" s="162">
        <f>Ст.Шен!F50</f>
        <v>0</v>
      </c>
      <c r="G30" s="162">
        <f>Ст.Шен!G50</f>
        <v>0</v>
      </c>
      <c r="H30" s="162">
        <f>Ст.Шен!H50</f>
        <v>49274</v>
      </c>
      <c r="I30" s="162">
        <f>Ст.Шен!I50</f>
        <v>1</v>
      </c>
      <c r="J30" s="162">
        <f>Ст.Шен!J50</f>
        <v>0.7</v>
      </c>
      <c r="K30" s="162">
        <f>Ст.Шен!K50</f>
        <v>538.9</v>
      </c>
      <c r="L30" s="162">
        <f>Ст.Шен!L50</f>
        <v>538.9</v>
      </c>
      <c r="M30" s="162">
        <f>Ст.Шен!M50</f>
        <v>0</v>
      </c>
      <c r="N30" s="162">
        <f>Ст.Шен!N50</f>
        <v>0</v>
      </c>
      <c r="O30" s="210">
        <f>K30/J30/12/1.302*1000</f>
        <v>49274.010679540639</v>
      </c>
      <c r="P30" s="165">
        <f>K30/1.302</f>
        <v>413.9016897081413</v>
      </c>
    </row>
    <row r="31" spans="1:16" ht="56.25" x14ac:dyDescent="0.3">
      <c r="A31" s="161" t="s">
        <v>75</v>
      </c>
      <c r="B31" s="162">
        <f>Ст.Шен!B51</f>
        <v>1</v>
      </c>
      <c r="C31" s="162">
        <f>Ст.Шен!C51</f>
        <v>1</v>
      </c>
      <c r="D31" s="162">
        <f>Ст.Шен!D51</f>
        <v>762.1</v>
      </c>
      <c r="E31" s="162">
        <f>Ст.Шен!E51</f>
        <v>762.1</v>
      </c>
      <c r="F31" s="162">
        <f>Ст.Шен!F51</f>
        <v>0</v>
      </c>
      <c r="G31" s="162">
        <f>Ст.Шен!G51</f>
        <v>0</v>
      </c>
      <c r="H31" s="162">
        <f>Ст.Шен!H51</f>
        <v>48778</v>
      </c>
      <c r="I31" s="162">
        <f>Ст.Шен!I51</f>
        <v>1</v>
      </c>
      <c r="J31" s="162">
        <f>Ст.Шен!J51</f>
        <v>1</v>
      </c>
      <c r="K31" s="162">
        <f>Ст.Шен!K51</f>
        <v>762.1</v>
      </c>
      <c r="L31" s="162">
        <f>Ст.Шен!L51</f>
        <v>762.1</v>
      </c>
      <c r="M31" s="162">
        <f>Ст.Шен!M51</f>
        <v>0</v>
      </c>
      <c r="N31" s="162">
        <f>Ст.Шен!N51</f>
        <v>0</v>
      </c>
      <c r="O31" s="210">
        <f t="shared" ref="O31:O34" si="9">K31/J31/12/1.302*1000</f>
        <v>48777.521761392723</v>
      </c>
      <c r="P31" s="165">
        <f>K31/1.302</f>
        <v>585.33026113671269</v>
      </c>
    </row>
    <row r="32" spans="1:16" ht="37.5" x14ac:dyDescent="0.3">
      <c r="A32" s="161" t="s">
        <v>76</v>
      </c>
      <c r="B32" s="162">
        <f>Ст.Шен!B52</f>
        <v>1</v>
      </c>
      <c r="C32" s="162">
        <f>Ст.Шен!C52</f>
        <v>0.7</v>
      </c>
      <c r="D32" s="162">
        <f>Ст.Шен!D52</f>
        <v>176.8</v>
      </c>
      <c r="E32" s="162">
        <f>Ст.Шен!E52</f>
        <v>176.8</v>
      </c>
      <c r="F32" s="162">
        <f>Ст.Шен!F52</f>
        <v>0</v>
      </c>
      <c r="G32" s="162">
        <f>Ст.Шен!G52</f>
        <v>0</v>
      </c>
      <c r="H32" s="162">
        <f>Ст.Шен!H52</f>
        <v>16166</v>
      </c>
      <c r="I32" s="162">
        <f>Ст.Шен!I52</f>
        <v>1</v>
      </c>
      <c r="J32" s="162">
        <f>Ст.Шен!J52</f>
        <v>0.7</v>
      </c>
      <c r="K32" s="162">
        <f>Ст.Шен!K52</f>
        <v>176.8</v>
      </c>
      <c r="L32" s="162">
        <f>Ст.Шен!L52</f>
        <v>176.8</v>
      </c>
      <c r="M32" s="162">
        <f>Ст.Шен!M52</f>
        <v>0</v>
      </c>
      <c r="N32" s="162">
        <f>Ст.Шен!N52</f>
        <v>0</v>
      </c>
      <c r="O32" s="210">
        <f t="shared" si="9"/>
        <v>16165.606027357182</v>
      </c>
      <c r="P32" s="165">
        <f>K32/1.302</f>
        <v>135.79109062980032</v>
      </c>
    </row>
    <row r="33" spans="1:16" ht="18.75" x14ac:dyDescent="0.3">
      <c r="A33" s="166" t="s">
        <v>77</v>
      </c>
      <c r="B33" s="162">
        <f>Ст.Шен!B53</f>
        <v>5</v>
      </c>
      <c r="C33" s="162">
        <f>Ст.Шен!C53</f>
        <v>4.0999999999999996</v>
      </c>
      <c r="D33" s="162">
        <f>Ст.Шен!D53</f>
        <v>1463.8</v>
      </c>
      <c r="E33" s="162">
        <f>Ст.Шен!E53</f>
        <v>1463.8</v>
      </c>
      <c r="F33" s="162">
        <f>Ст.Шен!F53</f>
        <v>0</v>
      </c>
      <c r="G33" s="162">
        <f>Ст.Шен!G53</f>
        <v>0</v>
      </c>
      <c r="H33" s="162">
        <f>Ст.Шен!H53</f>
        <v>22851</v>
      </c>
      <c r="I33" s="162">
        <f>Ст.Шен!I53</f>
        <v>5</v>
      </c>
      <c r="J33" s="162">
        <f>Ст.Шен!J53</f>
        <v>4.0999999999999996</v>
      </c>
      <c r="K33" s="162">
        <f>Ст.Шен!K53</f>
        <v>1463.8</v>
      </c>
      <c r="L33" s="162">
        <f>Ст.Шен!L53</f>
        <v>1463.8</v>
      </c>
      <c r="M33" s="162">
        <f>Ст.Шен!M53</f>
        <v>0</v>
      </c>
      <c r="N33" s="162">
        <f>Ст.Шен!N53</f>
        <v>0</v>
      </c>
      <c r="O33" s="210">
        <f t="shared" si="9"/>
        <v>22851.023441109988</v>
      </c>
      <c r="P33" s="165">
        <f>K33/1.302</f>
        <v>1124.2703533026113</v>
      </c>
    </row>
    <row r="34" spans="1:16" ht="18.75" x14ac:dyDescent="0.3">
      <c r="A34" s="168" t="s">
        <v>78</v>
      </c>
      <c r="B34" s="169">
        <f t="shared" ref="B34:G34" si="10">B30+B31+B32+B33</f>
        <v>8</v>
      </c>
      <c r="C34" s="168">
        <f t="shared" si="10"/>
        <v>6.5</v>
      </c>
      <c r="D34" s="168">
        <f t="shared" si="10"/>
        <v>2941.6</v>
      </c>
      <c r="E34" s="168">
        <f t="shared" si="10"/>
        <v>2941.6</v>
      </c>
      <c r="F34" s="168">
        <f t="shared" si="10"/>
        <v>0</v>
      </c>
      <c r="G34" s="168">
        <f t="shared" si="10"/>
        <v>0</v>
      </c>
      <c r="H34" s="162">
        <f>Ст.Шен!H54</f>
        <v>28965</v>
      </c>
      <c r="I34" s="169">
        <f t="shared" ref="I34:N34" si="11">I30+I31+I32+I33</f>
        <v>8</v>
      </c>
      <c r="J34" s="168">
        <f t="shared" si="11"/>
        <v>6.5</v>
      </c>
      <c r="K34" s="168">
        <f t="shared" si="11"/>
        <v>2941.6</v>
      </c>
      <c r="L34" s="168">
        <f t="shared" si="11"/>
        <v>2941.6</v>
      </c>
      <c r="M34" s="168">
        <f t="shared" si="11"/>
        <v>0</v>
      </c>
      <c r="N34" s="168">
        <f t="shared" si="11"/>
        <v>0</v>
      </c>
      <c r="O34" s="210">
        <f t="shared" si="9"/>
        <v>28965.299933041868</v>
      </c>
      <c r="P34" s="165">
        <f>K34/1.302</f>
        <v>2259.2933947772658</v>
      </c>
    </row>
    <row r="35" spans="1:16" ht="22.5" customHeight="1" x14ac:dyDescent="0.3">
      <c r="A35" s="385" t="s">
        <v>118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7"/>
      <c r="P35" s="170"/>
    </row>
    <row r="36" spans="1:16" ht="26.45" customHeight="1" x14ac:dyDescent="0.3">
      <c r="A36" s="161" t="s">
        <v>74</v>
      </c>
      <c r="B36" s="162">
        <f>Чет!B50</f>
        <v>1</v>
      </c>
      <c r="C36" s="162">
        <f>Чет!C50</f>
        <v>0.7</v>
      </c>
      <c r="D36" s="162">
        <f>Чет!D50</f>
        <v>528.6</v>
      </c>
      <c r="E36" s="162">
        <f>Чет!E50</f>
        <v>528.6</v>
      </c>
      <c r="F36" s="162">
        <f>Чет!F50</f>
        <v>0</v>
      </c>
      <c r="G36" s="162">
        <f>Чет!G50</f>
        <v>0</v>
      </c>
      <c r="H36" s="162">
        <f>Чет!H50</f>
        <v>48332</v>
      </c>
      <c r="I36" s="162">
        <f>Чет!I50</f>
        <v>1</v>
      </c>
      <c r="J36" s="162">
        <f>Чет!J50</f>
        <v>0.7</v>
      </c>
      <c r="K36" s="162">
        <f>Чет!K50</f>
        <v>528.6</v>
      </c>
      <c r="L36" s="162">
        <f>Чет!L50</f>
        <v>528.6</v>
      </c>
      <c r="M36" s="162">
        <f>Чет!M50</f>
        <v>0</v>
      </c>
      <c r="N36" s="162">
        <f>Чет!N50</f>
        <v>0</v>
      </c>
      <c r="O36" s="210">
        <f>K36/J36/12/1.302*1000</f>
        <v>48332.236120254558</v>
      </c>
      <c r="P36" s="165">
        <f>K36/1.302</f>
        <v>405.99078341013825</v>
      </c>
    </row>
    <row r="37" spans="1:16" ht="56.25" x14ac:dyDescent="0.3">
      <c r="A37" s="161" t="s">
        <v>75</v>
      </c>
      <c r="B37" s="162">
        <f>Чет!B51</f>
        <v>1</v>
      </c>
      <c r="C37" s="162">
        <f>Чет!C51</f>
        <v>1</v>
      </c>
      <c r="D37" s="162">
        <f>Чет!D51</f>
        <v>921.8</v>
      </c>
      <c r="E37" s="162">
        <f>Чет!E51</f>
        <v>921.8</v>
      </c>
      <c r="F37" s="162">
        <f>Чет!F51</f>
        <v>0</v>
      </c>
      <c r="G37" s="162">
        <f>Чет!G51</f>
        <v>0</v>
      </c>
      <c r="H37" s="162">
        <f>Чет!H51</f>
        <v>58999</v>
      </c>
      <c r="I37" s="162">
        <f>Чет!I51</f>
        <v>1</v>
      </c>
      <c r="J37" s="162">
        <f>Чет!J51</f>
        <v>1</v>
      </c>
      <c r="K37" s="162">
        <f>Чет!K51</f>
        <v>921.8</v>
      </c>
      <c r="L37" s="162">
        <f>Чет!L51</f>
        <v>921.8</v>
      </c>
      <c r="M37" s="162">
        <f>Чет!M51</f>
        <v>0</v>
      </c>
      <c r="N37" s="162">
        <f>Чет!N51</f>
        <v>0</v>
      </c>
      <c r="O37" s="210">
        <f t="shared" ref="O37:O40" si="12">K37/J37/12/1.302*1000</f>
        <v>58998.975934459799</v>
      </c>
      <c r="P37" s="165">
        <f>K37/1.302</f>
        <v>707.98771121351763</v>
      </c>
    </row>
    <row r="38" spans="1:16" ht="37.5" x14ac:dyDescent="0.3">
      <c r="A38" s="161" t="s">
        <v>76</v>
      </c>
      <c r="B38" s="162">
        <f>Чет!B52</f>
        <v>2.5</v>
      </c>
      <c r="C38" s="162">
        <f>Чет!C52</f>
        <v>2</v>
      </c>
      <c r="D38" s="162">
        <f>Чет!D52</f>
        <v>604.1</v>
      </c>
      <c r="E38" s="162">
        <f>Чет!E52</f>
        <v>604.1</v>
      </c>
      <c r="F38" s="162">
        <f>Чет!F52</f>
        <v>0</v>
      </c>
      <c r="G38" s="162">
        <f>Чет!G52</f>
        <v>0</v>
      </c>
      <c r="H38" s="162">
        <f>Чет!H52</f>
        <v>19332</v>
      </c>
      <c r="I38" s="162">
        <f>Чет!I52</f>
        <v>2.5</v>
      </c>
      <c r="J38" s="162">
        <f>Чет!J52</f>
        <v>2</v>
      </c>
      <c r="K38" s="162">
        <f>Чет!K52</f>
        <v>604.1</v>
      </c>
      <c r="L38" s="162">
        <f>Чет!L52</f>
        <v>604.1</v>
      </c>
      <c r="M38" s="162">
        <f>Чет!M52</f>
        <v>0</v>
      </c>
      <c r="N38" s="162">
        <f>Чет!N52</f>
        <v>0</v>
      </c>
      <c r="O38" s="210">
        <f t="shared" si="12"/>
        <v>19332.437275985663</v>
      </c>
      <c r="P38" s="165">
        <f>K38/1.302</f>
        <v>463.97849462365593</v>
      </c>
    </row>
    <row r="39" spans="1:16" ht="18.75" x14ac:dyDescent="0.3">
      <c r="A39" s="166" t="s">
        <v>77</v>
      </c>
      <c r="B39" s="162">
        <f>Чет!B53</f>
        <v>5.75</v>
      </c>
      <c r="C39" s="162">
        <f>Чет!C53</f>
        <v>5.8</v>
      </c>
      <c r="D39" s="162">
        <f>Чет!D53</f>
        <v>1870</v>
      </c>
      <c r="E39" s="162">
        <f>Чет!E53</f>
        <v>1870</v>
      </c>
      <c r="F39" s="162">
        <f>Чет!F53</f>
        <v>0</v>
      </c>
      <c r="G39" s="162">
        <f>Чет!G53</f>
        <v>0</v>
      </c>
      <c r="H39" s="162">
        <f>Чет!H53</f>
        <v>20636</v>
      </c>
      <c r="I39" s="162">
        <f>Чет!I53</f>
        <v>5.75</v>
      </c>
      <c r="J39" s="162">
        <f>Чет!J53</f>
        <v>5.8</v>
      </c>
      <c r="K39" s="162">
        <f>Чет!K53</f>
        <v>1870</v>
      </c>
      <c r="L39" s="162">
        <f>Чет!L53</f>
        <v>1870</v>
      </c>
      <c r="M39" s="162">
        <f>Чет!M53</f>
        <v>0</v>
      </c>
      <c r="N39" s="162">
        <f>Чет!N53</f>
        <v>0</v>
      </c>
      <c r="O39" s="210">
        <f t="shared" si="12"/>
        <v>20635.803450041494</v>
      </c>
      <c r="P39" s="165">
        <f>K39/1.302</f>
        <v>1436.2519201228879</v>
      </c>
    </row>
    <row r="40" spans="1:16" ht="18.75" x14ac:dyDescent="0.3">
      <c r="A40" s="168" t="s">
        <v>78</v>
      </c>
      <c r="B40" s="169">
        <f t="shared" ref="B40:G40" si="13">B36+B37+B38+B39</f>
        <v>10.25</v>
      </c>
      <c r="C40" s="168">
        <f t="shared" si="13"/>
        <v>9.5</v>
      </c>
      <c r="D40" s="168">
        <f t="shared" si="13"/>
        <v>3924.5</v>
      </c>
      <c r="E40" s="168">
        <f t="shared" si="13"/>
        <v>3924.5</v>
      </c>
      <c r="F40" s="168">
        <f t="shared" si="13"/>
        <v>0</v>
      </c>
      <c r="G40" s="168">
        <f t="shared" si="13"/>
        <v>0</v>
      </c>
      <c r="H40" s="162">
        <f>Чет!H54</f>
        <v>26440</v>
      </c>
      <c r="I40" s="169">
        <f t="shared" ref="I40:N40" si="14">I36+I37+I38+I39</f>
        <v>10.25</v>
      </c>
      <c r="J40" s="168">
        <f t="shared" si="14"/>
        <v>9.5</v>
      </c>
      <c r="K40" s="168">
        <f t="shared" si="14"/>
        <v>3924.5</v>
      </c>
      <c r="L40" s="168">
        <f t="shared" si="14"/>
        <v>3924.5</v>
      </c>
      <c r="M40" s="168">
        <f t="shared" si="14"/>
        <v>0</v>
      </c>
      <c r="N40" s="168">
        <f t="shared" si="14"/>
        <v>0</v>
      </c>
      <c r="O40" s="210">
        <f t="shared" si="12"/>
        <v>26440.429029563151</v>
      </c>
      <c r="P40" s="165">
        <f>K40/1.302</f>
        <v>3014.2089093701998</v>
      </c>
    </row>
    <row r="41" spans="1:16" ht="22.5" customHeight="1" x14ac:dyDescent="0.3">
      <c r="A41" s="385" t="s">
        <v>96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7"/>
      <c r="P41" s="170"/>
    </row>
    <row r="42" spans="1:16" ht="26.45" customHeight="1" x14ac:dyDescent="0.3">
      <c r="A42" s="161" t="s">
        <v>74</v>
      </c>
      <c r="B42" s="162">
        <f>Акс!B50</f>
        <v>1</v>
      </c>
      <c r="C42" s="162">
        <f>Акс!C50</f>
        <v>1</v>
      </c>
      <c r="D42" s="162">
        <f>Акс!D50</f>
        <v>584.20000000000005</v>
      </c>
      <c r="E42" s="162">
        <f>Акс!E50</f>
        <v>584.20000000000005</v>
      </c>
      <c r="F42" s="162">
        <f>Акс!F50</f>
        <v>0</v>
      </c>
      <c r="G42" s="162">
        <f>Акс!G50</f>
        <v>0</v>
      </c>
      <c r="H42" s="162">
        <f>Акс!H50</f>
        <v>37391</v>
      </c>
      <c r="I42" s="162">
        <f>Акс!I50</f>
        <v>1</v>
      </c>
      <c r="J42" s="162">
        <f>Акс!J50</f>
        <v>1</v>
      </c>
      <c r="K42" s="162">
        <f>Акс!K50</f>
        <v>584.20000000000005</v>
      </c>
      <c r="L42" s="162">
        <f>Акс!L50</f>
        <v>584.20000000000005</v>
      </c>
      <c r="M42" s="162">
        <f>Акс!M50</f>
        <v>0</v>
      </c>
      <c r="N42" s="162">
        <f>Акс!N50</f>
        <v>0</v>
      </c>
      <c r="O42" s="210">
        <f>K42/J42/12/1.302*1000</f>
        <v>37391.193036354329</v>
      </c>
      <c r="P42" s="165">
        <f>K42/1.302</f>
        <v>448.69431643625194</v>
      </c>
    </row>
    <row r="43" spans="1:16" ht="56.25" x14ac:dyDescent="0.3">
      <c r="A43" s="161" t="s">
        <v>75</v>
      </c>
      <c r="B43" s="162">
        <f>Акс!B51</f>
        <v>1</v>
      </c>
      <c r="C43" s="162">
        <f>Акс!C51</f>
        <v>1</v>
      </c>
      <c r="D43" s="162">
        <f>Акс!D51</f>
        <v>519.1</v>
      </c>
      <c r="E43" s="162">
        <f>Акс!E51</f>
        <v>519.1</v>
      </c>
      <c r="F43" s="162">
        <f>Акс!F51</f>
        <v>0</v>
      </c>
      <c r="G43" s="162">
        <f>Акс!G51</f>
        <v>0</v>
      </c>
      <c r="H43" s="162">
        <f>Акс!H51</f>
        <v>33225</v>
      </c>
      <c r="I43" s="162">
        <f>Акс!I51</f>
        <v>1</v>
      </c>
      <c r="J43" s="162">
        <f>Акс!J51</f>
        <v>1</v>
      </c>
      <c r="K43" s="162">
        <f>Акс!K51</f>
        <v>519.1</v>
      </c>
      <c r="L43" s="162">
        <f>Акс!L51</f>
        <v>519.1</v>
      </c>
      <c r="M43" s="162">
        <f>Акс!M51</f>
        <v>0</v>
      </c>
      <c r="N43" s="162">
        <f>Акс!N51</f>
        <v>0</v>
      </c>
      <c r="O43" s="210">
        <f t="shared" ref="O43:O46" si="15">K43/J43/12/1.302*1000</f>
        <v>33224.526369687657</v>
      </c>
      <c r="P43" s="165">
        <f>K43/1.302</f>
        <v>398.69431643625194</v>
      </c>
    </row>
    <row r="44" spans="1:16" ht="37.5" x14ac:dyDescent="0.3">
      <c r="A44" s="161" t="s">
        <v>76</v>
      </c>
      <c r="B44" s="162">
        <f>Акс!B52</f>
        <v>1</v>
      </c>
      <c r="C44" s="162">
        <f>Акс!C52</f>
        <v>1</v>
      </c>
      <c r="D44" s="162">
        <f>Акс!D52</f>
        <v>37.5</v>
      </c>
      <c r="E44" s="162">
        <f>Акс!E52</f>
        <v>37.5</v>
      </c>
      <c r="F44" s="162">
        <f>Акс!F52</f>
        <v>0</v>
      </c>
      <c r="G44" s="162">
        <f>Акс!G52</f>
        <v>0</v>
      </c>
      <c r="H44" s="162">
        <f>Акс!H52</f>
        <v>2400</v>
      </c>
      <c r="I44" s="162">
        <f>Акс!I52</f>
        <v>1</v>
      </c>
      <c r="J44" s="162">
        <f>Акс!J52</f>
        <v>1</v>
      </c>
      <c r="K44" s="162">
        <f>Акс!K52</f>
        <v>37.5</v>
      </c>
      <c r="L44" s="162">
        <f>Акс!L52</f>
        <v>37.5</v>
      </c>
      <c r="M44" s="162">
        <f>Акс!M52</f>
        <v>0</v>
      </c>
      <c r="N44" s="162">
        <f>Акс!N52</f>
        <v>0</v>
      </c>
      <c r="O44" s="210">
        <f t="shared" si="15"/>
        <v>2400.1536098310294</v>
      </c>
      <c r="P44" s="165">
        <f>K44/1.302</f>
        <v>28.801843317972349</v>
      </c>
    </row>
    <row r="45" spans="1:16" ht="18.75" x14ac:dyDescent="0.3">
      <c r="A45" s="166" t="s">
        <v>77</v>
      </c>
      <c r="B45" s="162">
        <f>Акс!B53</f>
        <v>3.75</v>
      </c>
      <c r="C45" s="162">
        <f>Акс!C53</f>
        <v>3.3</v>
      </c>
      <c r="D45" s="162">
        <f>Акс!D53</f>
        <v>1186.5</v>
      </c>
      <c r="E45" s="162">
        <f>Акс!E53</f>
        <v>1186.5</v>
      </c>
      <c r="F45" s="162">
        <f>Акс!F53</f>
        <v>0</v>
      </c>
      <c r="G45" s="162">
        <f>Акс!G53</f>
        <v>0</v>
      </c>
      <c r="H45" s="162">
        <f>Акс!H53</f>
        <v>23012</v>
      </c>
      <c r="I45" s="162">
        <f>Акс!I53</f>
        <v>3.75</v>
      </c>
      <c r="J45" s="162">
        <f>Акс!J53</f>
        <v>3.3</v>
      </c>
      <c r="K45" s="162">
        <f>Акс!K53</f>
        <v>1186.5</v>
      </c>
      <c r="L45" s="162">
        <f>Акс!L53</f>
        <v>1186.5</v>
      </c>
      <c r="M45" s="162">
        <f>Акс!M53</f>
        <v>0</v>
      </c>
      <c r="N45" s="162">
        <f>Акс!N53</f>
        <v>0</v>
      </c>
      <c r="O45" s="210">
        <f t="shared" si="15"/>
        <v>23012.381883349626</v>
      </c>
      <c r="P45" s="165">
        <f>K45/1.302</f>
        <v>911.29032258064512</v>
      </c>
    </row>
    <row r="46" spans="1:16" ht="18.75" x14ac:dyDescent="0.3">
      <c r="A46" s="168" t="s">
        <v>78</v>
      </c>
      <c r="B46" s="169">
        <f t="shared" ref="B46:G46" si="16">B42+B43+B44+B45</f>
        <v>6.75</v>
      </c>
      <c r="C46" s="168">
        <f t="shared" si="16"/>
        <v>6.3</v>
      </c>
      <c r="D46" s="168">
        <f t="shared" si="16"/>
        <v>2327.3000000000002</v>
      </c>
      <c r="E46" s="168">
        <f t="shared" si="16"/>
        <v>2327.3000000000002</v>
      </c>
      <c r="F46" s="168">
        <f t="shared" si="16"/>
        <v>0</v>
      </c>
      <c r="G46" s="168">
        <f t="shared" si="16"/>
        <v>0</v>
      </c>
      <c r="H46" s="162">
        <f>Акс!H54</f>
        <v>23644</v>
      </c>
      <c r="I46" s="169">
        <f t="shared" ref="I46:N46" si="17">I42+I43+I44+I45</f>
        <v>6.75</v>
      </c>
      <c r="J46" s="168">
        <f t="shared" si="17"/>
        <v>6.3</v>
      </c>
      <c r="K46" s="168">
        <f t="shared" si="17"/>
        <v>2327.3000000000002</v>
      </c>
      <c r="L46" s="168">
        <f t="shared" si="17"/>
        <v>2327.3000000000002</v>
      </c>
      <c r="M46" s="168">
        <f t="shared" si="17"/>
        <v>0</v>
      </c>
      <c r="N46" s="168">
        <f t="shared" si="17"/>
        <v>0</v>
      </c>
      <c r="O46" s="210">
        <f t="shared" si="15"/>
        <v>23643.925909670917</v>
      </c>
      <c r="P46" s="165">
        <f>K46/1.302</f>
        <v>1787.4807987711215</v>
      </c>
    </row>
    <row r="47" spans="1:16" ht="22.5" customHeight="1" x14ac:dyDescent="0.3">
      <c r="A47" s="385" t="s">
        <v>119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7"/>
      <c r="P47" s="170"/>
    </row>
    <row r="48" spans="1:16" ht="26.45" customHeight="1" x14ac:dyDescent="0.3">
      <c r="A48" s="161" t="s">
        <v>74</v>
      </c>
      <c r="B48" s="162">
        <f>Арт!B50</f>
        <v>1</v>
      </c>
      <c r="C48" s="162">
        <f>Арт!C50</f>
        <v>1</v>
      </c>
      <c r="D48" s="162">
        <f>Арт!D50</f>
        <v>502.8</v>
      </c>
      <c r="E48" s="162">
        <f>Арт!E50</f>
        <v>502.8</v>
      </c>
      <c r="F48" s="162">
        <f>Арт!F50</f>
        <v>0</v>
      </c>
      <c r="G48" s="162">
        <f>Арт!G50</f>
        <v>0</v>
      </c>
      <c r="H48" s="162">
        <f>Арт!H50</f>
        <v>32181</v>
      </c>
      <c r="I48" s="162">
        <f>Арт!I50</f>
        <v>1</v>
      </c>
      <c r="J48" s="162">
        <f>Арт!J50</f>
        <v>1</v>
      </c>
      <c r="K48" s="162">
        <f>Арт!K50</f>
        <v>502.8</v>
      </c>
      <c r="L48" s="162">
        <f>Арт!L50</f>
        <v>502.8</v>
      </c>
      <c r="M48" s="162">
        <f>Арт!M50</f>
        <v>0</v>
      </c>
      <c r="N48" s="162">
        <f>Арт!N50</f>
        <v>0</v>
      </c>
      <c r="O48" s="210">
        <f>K48/J48/12/1.302*1000</f>
        <v>32181.259600614438</v>
      </c>
      <c r="P48" s="165">
        <f>K48/1.302</f>
        <v>386.17511520737327</v>
      </c>
    </row>
    <row r="49" spans="1:16" ht="56.25" x14ac:dyDescent="0.3">
      <c r="A49" s="161" t="s">
        <v>75</v>
      </c>
      <c r="B49" s="162">
        <f>Арт!B51</f>
        <v>1</v>
      </c>
      <c r="C49" s="162">
        <f>Арт!C51</f>
        <v>1</v>
      </c>
      <c r="D49" s="162">
        <f>Арт!D51</f>
        <v>477.8</v>
      </c>
      <c r="E49" s="162">
        <f>Арт!E51</f>
        <v>477.8</v>
      </c>
      <c r="F49" s="162">
        <f>Арт!F51</f>
        <v>0</v>
      </c>
      <c r="G49" s="162">
        <f>Арт!G51</f>
        <v>0</v>
      </c>
      <c r="H49" s="162">
        <f>Арт!H51</f>
        <v>30581</v>
      </c>
      <c r="I49" s="162">
        <f>Арт!I51</f>
        <v>1</v>
      </c>
      <c r="J49" s="162">
        <f>Арт!J51</f>
        <v>1</v>
      </c>
      <c r="K49" s="162">
        <f>Арт!K51</f>
        <v>477.8</v>
      </c>
      <c r="L49" s="162">
        <f>Арт!L51</f>
        <v>477.8</v>
      </c>
      <c r="M49" s="162">
        <f>Арт!M51</f>
        <v>0</v>
      </c>
      <c r="N49" s="162">
        <f>Арт!N51</f>
        <v>0</v>
      </c>
      <c r="O49" s="210">
        <f t="shared" ref="O49:O52" si="18">K49/J49/12/1.302*1000</f>
        <v>30581.157194060419</v>
      </c>
      <c r="P49" s="165">
        <f>K49/1.302</f>
        <v>366.97388632872503</v>
      </c>
    </row>
    <row r="50" spans="1:16" ht="37.5" x14ac:dyDescent="0.3">
      <c r="A50" s="161" t="s">
        <v>76</v>
      </c>
      <c r="B50" s="162">
        <f>Арт!B52</f>
        <v>0.5</v>
      </c>
      <c r="C50" s="162">
        <f>Арт!C52</f>
        <v>0.3</v>
      </c>
      <c r="D50" s="162">
        <f>Арт!D52</f>
        <v>99.2</v>
      </c>
      <c r="E50" s="162">
        <f>Арт!E52</f>
        <v>99.2</v>
      </c>
      <c r="F50" s="162">
        <f>Арт!F52</f>
        <v>0</v>
      </c>
      <c r="G50" s="162">
        <f>Арт!G52</f>
        <v>0</v>
      </c>
      <c r="H50" s="162">
        <f>Арт!H52</f>
        <v>21164</v>
      </c>
      <c r="I50" s="162">
        <f>Арт!I52</f>
        <v>0.5</v>
      </c>
      <c r="J50" s="162">
        <f>Арт!J52</f>
        <v>0.3</v>
      </c>
      <c r="K50" s="162">
        <f>Арт!K52</f>
        <v>99.2</v>
      </c>
      <c r="L50" s="162">
        <f>Арт!L52</f>
        <v>99.2</v>
      </c>
      <c r="M50" s="162">
        <f>Арт!M52</f>
        <v>0</v>
      </c>
      <c r="N50" s="162">
        <f>Арт!N52</f>
        <v>0</v>
      </c>
      <c r="O50" s="210">
        <f t="shared" si="18"/>
        <v>21164.021164021164</v>
      </c>
      <c r="P50" s="165">
        <f>K50/1.302</f>
        <v>76.19047619047619</v>
      </c>
    </row>
    <row r="51" spans="1:16" ht="18.75" x14ac:dyDescent="0.3">
      <c r="A51" s="166" t="s">
        <v>77</v>
      </c>
      <c r="B51" s="162">
        <f>Арт!B53</f>
        <v>4.5</v>
      </c>
      <c r="C51" s="162">
        <f>Арт!C53</f>
        <v>4.4000000000000004</v>
      </c>
      <c r="D51" s="162">
        <f>Арт!D53</f>
        <v>1373.4</v>
      </c>
      <c r="E51" s="162">
        <f>Арт!E53</f>
        <v>1373.4</v>
      </c>
      <c r="F51" s="162">
        <f>Арт!F53</f>
        <v>0</v>
      </c>
      <c r="G51" s="162">
        <f>Арт!G53</f>
        <v>0</v>
      </c>
      <c r="H51" s="162">
        <f>Арт!H53</f>
        <v>19978</v>
      </c>
      <c r="I51" s="162">
        <f>Арт!I53</f>
        <v>4.5</v>
      </c>
      <c r="J51" s="162">
        <f>Арт!J53</f>
        <v>4.4000000000000004</v>
      </c>
      <c r="K51" s="162">
        <f>Арт!K53</f>
        <v>1373.4</v>
      </c>
      <c r="L51" s="162">
        <f>Арт!L53</f>
        <v>1373.4</v>
      </c>
      <c r="M51" s="162">
        <f>Арт!M53</f>
        <v>0</v>
      </c>
      <c r="N51" s="162">
        <f>Арт!N53</f>
        <v>0</v>
      </c>
      <c r="O51" s="210">
        <f t="shared" si="18"/>
        <v>19978.005865102637</v>
      </c>
      <c r="P51" s="165">
        <f>K51/1.302</f>
        <v>1054.8387096774193</v>
      </c>
    </row>
    <row r="52" spans="1:16" ht="18.75" x14ac:dyDescent="0.3">
      <c r="A52" s="168" t="s">
        <v>78</v>
      </c>
      <c r="B52" s="169">
        <f t="shared" ref="B52:G52" si="19">B48+B49+B50+B51</f>
        <v>7</v>
      </c>
      <c r="C52" s="168">
        <f t="shared" si="19"/>
        <v>6.7</v>
      </c>
      <c r="D52" s="168">
        <f t="shared" si="19"/>
        <v>2453.1999999999998</v>
      </c>
      <c r="E52" s="168">
        <f t="shared" si="19"/>
        <v>2453.1999999999998</v>
      </c>
      <c r="F52" s="168">
        <f t="shared" si="19"/>
        <v>0</v>
      </c>
      <c r="G52" s="168">
        <f t="shared" si="19"/>
        <v>0</v>
      </c>
      <c r="H52" s="162">
        <f>Арт!H54</f>
        <v>23435</v>
      </c>
      <c r="I52" s="169">
        <f t="shared" ref="I52:N52" si="20">I48+I49+I50+I51</f>
        <v>7</v>
      </c>
      <c r="J52" s="168">
        <f t="shared" si="20"/>
        <v>6.7</v>
      </c>
      <c r="K52" s="168">
        <f t="shared" si="20"/>
        <v>2453.1999999999998</v>
      </c>
      <c r="L52" s="168">
        <f t="shared" si="20"/>
        <v>2453.1999999999998</v>
      </c>
      <c r="M52" s="168">
        <f t="shared" si="20"/>
        <v>0</v>
      </c>
      <c r="N52" s="168">
        <f t="shared" si="20"/>
        <v>0</v>
      </c>
      <c r="O52" s="210">
        <f t="shared" si="18"/>
        <v>23435.052082139227</v>
      </c>
      <c r="P52" s="165">
        <f>K52/1.302</f>
        <v>1884.1781874039937</v>
      </c>
    </row>
    <row r="53" spans="1:16" ht="22.5" customHeight="1" x14ac:dyDescent="0.3">
      <c r="A53" s="385" t="s">
        <v>120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7"/>
      <c r="P53" s="170"/>
    </row>
    <row r="54" spans="1:16" ht="26.45" customHeight="1" x14ac:dyDescent="0.3">
      <c r="A54" s="161" t="s">
        <v>74</v>
      </c>
      <c r="B54" s="162">
        <f>Баг!B50</f>
        <v>1</v>
      </c>
      <c r="C54" s="162">
        <f>Баг!C50</f>
        <v>1</v>
      </c>
      <c r="D54" s="162">
        <f>Баг!D50</f>
        <v>671.2</v>
      </c>
      <c r="E54" s="162">
        <f>Баг!E50</f>
        <v>671.2</v>
      </c>
      <c r="F54" s="162">
        <f>Баг!F50</f>
        <v>0</v>
      </c>
      <c r="G54" s="162">
        <f>Баг!G50</f>
        <v>0</v>
      </c>
      <c r="H54" s="162">
        <f>Баг!H50</f>
        <v>42960</v>
      </c>
      <c r="I54" s="162">
        <f>Баг!I50</f>
        <v>1</v>
      </c>
      <c r="J54" s="162">
        <f>Баг!J50</f>
        <v>1</v>
      </c>
      <c r="K54" s="162">
        <f>Баг!K50</f>
        <v>671.2</v>
      </c>
      <c r="L54" s="162">
        <f>Баг!L50</f>
        <v>671.2</v>
      </c>
      <c r="M54" s="162">
        <f>Баг!M50</f>
        <v>0</v>
      </c>
      <c r="N54" s="162">
        <f>Баг!N50</f>
        <v>0</v>
      </c>
      <c r="O54" s="210">
        <f>K54/J54/12/1.302*1000</f>
        <v>42959.549411162312</v>
      </c>
      <c r="P54" s="165">
        <f>K54/1.302</f>
        <v>515.51459293394782</v>
      </c>
    </row>
    <row r="55" spans="1:16" ht="56.25" x14ac:dyDescent="0.3">
      <c r="A55" s="161" t="s">
        <v>75</v>
      </c>
      <c r="B55" s="162">
        <f>Баг!B51</f>
        <v>1</v>
      </c>
      <c r="C55" s="162">
        <f>Баг!C51</f>
        <v>1</v>
      </c>
      <c r="D55" s="162">
        <f>Баг!D51</f>
        <v>506.6</v>
      </c>
      <c r="E55" s="162">
        <f>Баг!E51</f>
        <v>506.6</v>
      </c>
      <c r="F55" s="162">
        <f>Баг!F51</f>
        <v>0</v>
      </c>
      <c r="G55" s="162">
        <f>Баг!G51</f>
        <v>0</v>
      </c>
      <c r="H55" s="162">
        <f>Баг!H51</f>
        <v>32424</v>
      </c>
      <c r="I55" s="162">
        <f>Баг!I51</f>
        <v>1</v>
      </c>
      <c r="J55" s="162">
        <f>Баг!J51</f>
        <v>1</v>
      </c>
      <c r="K55" s="162">
        <f>Баг!K51</f>
        <v>506.6</v>
      </c>
      <c r="L55" s="162">
        <f>Баг!L51</f>
        <v>506.6</v>
      </c>
      <c r="M55" s="162">
        <f>Баг!M51</f>
        <v>0</v>
      </c>
      <c r="N55" s="162">
        <f>Баг!N51</f>
        <v>0</v>
      </c>
      <c r="O55" s="210">
        <f t="shared" ref="O55:O58" si="21">K55/J55/12/1.302*1000</f>
        <v>32424.475166410652</v>
      </c>
      <c r="P55" s="165">
        <f>K55/1.302</f>
        <v>389.09370199692779</v>
      </c>
    </row>
    <row r="56" spans="1:16" ht="37.5" x14ac:dyDescent="0.3">
      <c r="A56" s="161" t="s">
        <v>76</v>
      </c>
      <c r="B56" s="162">
        <f>Баг!B52</f>
        <v>0.5</v>
      </c>
      <c r="C56" s="162">
        <f>Баг!C52</f>
        <v>0.5</v>
      </c>
      <c r="D56" s="162">
        <f>Баг!D52</f>
        <v>120.3</v>
      </c>
      <c r="E56" s="162">
        <f>Баг!E52</f>
        <v>120.3</v>
      </c>
      <c r="F56" s="162">
        <f>Баг!F52</f>
        <v>0</v>
      </c>
      <c r="G56" s="162">
        <f>Баг!G52</f>
        <v>0</v>
      </c>
      <c r="H56" s="162">
        <f>Баг!H52</f>
        <v>15399</v>
      </c>
      <c r="I56" s="162">
        <f>Баг!I52</f>
        <v>0.5</v>
      </c>
      <c r="J56" s="162">
        <f>Баг!J52</f>
        <v>0.5</v>
      </c>
      <c r="K56" s="162">
        <f>Баг!K52</f>
        <v>120.3</v>
      </c>
      <c r="L56" s="162">
        <f>Баг!L52</f>
        <v>120.3</v>
      </c>
      <c r="M56" s="162">
        <f>Баг!M52</f>
        <v>0</v>
      </c>
      <c r="N56" s="162">
        <f>Баг!N52</f>
        <v>0</v>
      </c>
      <c r="O56" s="210">
        <f t="shared" si="21"/>
        <v>15399.385560675883</v>
      </c>
      <c r="P56" s="165">
        <f>K56/1.302</f>
        <v>92.396313364055288</v>
      </c>
    </row>
    <row r="57" spans="1:16" ht="18.75" x14ac:dyDescent="0.3">
      <c r="A57" s="166" t="s">
        <v>77</v>
      </c>
      <c r="B57" s="162">
        <f>Баг!B53</f>
        <v>3</v>
      </c>
      <c r="C57" s="162">
        <f>Баг!C53</f>
        <v>2.9</v>
      </c>
      <c r="D57" s="162">
        <f>Баг!D53</f>
        <v>736.1</v>
      </c>
      <c r="E57" s="162">
        <f>Баг!E53</f>
        <v>736.1</v>
      </c>
      <c r="F57" s="162">
        <f>Баг!F53</f>
        <v>0</v>
      </c>
      <c r="G57" s="162">
        <f>Баг!G53</f>
        <v>0</v>
      </c>
      <c r="H57" s="162">
        <f>Баг!H53</f>
        <v>16246</v>
      </c>
      <c r="I57" s="162">
        <f>Баг!I53</f>
        <v>3</v>
      </c>
      <c r="J57" s="162">
        <f>Баг!J53</f>
        <v>2.9</v>
      </c>
      <c r="K57" s="162">
        <f>Баг!K53</f>
        <v>736.1</v>
      </c>
      <c r="L57" s="162">
        <f>Баг!L53</f>
        <v>736.1</v>
      </c>
      <c r="M57" s="162">
        <f>Баг!M53</f>
        <v>0</v>
      </c>
      <c r="N57" s="162">
        <f>Баг!N53</f>
        <v>0</v>
      </c>
      <c r="O57" s="210">
        <f t="shared" si="21"/>
        <v>16246.005261578119</v>
      </c>
      <c r="P57" s="165">
        <f>K57/1.302</f>
        <v>565.36098310291857</v>
      </c>
    </row>
    <row r="58" spans="1:16" ht="18.75" x14ac:dyDescent="0.3">
      <c r="A58" s="168" t="s">
        <v>78</v>
      </c>
      <c r="B58" s="169">
        <f t="shared" ref="B58:G58" si="22">B54+B55+B56+B57</f>
        <v>5.5</v>
      </c>
      <c r="C58" s="168">
        <f t="shared" si="22"/>
        <v>5.4</v>
      </c>
      <c r="D58" s="168">
        <f t="shared" si="22"/>
        <v>2034.2000000000003</v>
      </c>
      <c r="E58" s="168">
        <f t="shared" si="22"/>
        <v>2034.2000000000003</v>
      </c>
      <c r="F58" s="168">
        <f t="shared" si="22"/>
        <v>0</v>
      </c>
      <c r="G58" s="168">
        <f t="shared" si="22"/>
        <v>0</v>
      </c>
      <c r="H58" s="162">
        <f>Баг!H54</f>
        <v>24111</v>
      </c>
      <c r="I58" s="169">
        <f t="shared" ref="I58:N58" si="23">I54+I55+I56+I57</f>
        <v>5.5</v>
      </c>
      <c r="J58" s="168">
        <f t="shared" si="23"/>
        <v>5.4</v>
      </c>
      <c r="K58" s="168">
        <f t="shared" si="23"/>
        <v>2034.2000000000003</v>
      </c>
      <c r="L58" s="168">
        <f t="shared" si="23"/>
        <v>2034.2000000000003</v>
      </c>
      <c r="M58" s="168">
        <f t="shared" si="23"/>
        <v>0</v>
      </c>
      <c r="N58" s="168">
        <f t="shared" si="23"/>
        <v>0</v>
      </c>
      <c r="O58" s="210">
        <f t="shared" si="21"/>
        <v>24110.580114164346</v>
      </c>
      <c r="P58" s="165">
        <f>K58/1.302</f>
        <v>1562.3655913978496</v>
      </c>
    </row>
    <row r="59" spans="1:16" ht="22.5" customHeight="1" x14ac:dyDescent="0.3">
      <c r="A59" s="385" t="s">
        <v>99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7"/>
      <c r="P59" s="170"/>
    </row>
    <row r="60" spans="1:16" ht="26.45" customHeight="1" x14ac:dyDescent="0.3">
      <c r="A60" s="161" t="s">
        <v>74</v>
      </c>
      <c r="B60" s="162">
        <f>Бал!B50</f>
        <v>1</v>
      </c>
      <c r="C60" s="162">
        <f>Бал!C50</f>
        <v>1</v>
      </c>
      <c r="D60" s="162">
        <f>Бал!D50</f>
        <v>811</v>
      </c>
      <c r="E60" s="162">
        <f>Бал!E50</f>
        <v>811</v>
      </c>
      <c r="F60" s="162">
        <f>Бал!F50</f>
        <v>0</v>
      </c>
      <c r="G60" s="162">
        <f>Бал!G50</f>
        <v>0</v>
      </c>
      <c r="H60" s="162">
        <f>Бал!H50</f>
        <v>51907</v>
      </c>
      <c r="I60" s="162">
        <f>Бал!I50</f>
        <v>1</v>
      </c>
      <c r="J60" s="162">
        <f>Бал!J50</f>
        <v>1</v>
      </c>
      <c r="K60" s="162">
        <f>Бал!K50</f>
        <v>811</v>
      </c>
      <c r="L60" s="162">
        <f>Бал!L50</f>
        <v>811</v>
      </c>
      <c r="M60" s="162">
        <f>Бал!M50</f>
        <v>0</v>
      </c>
      <c r="N60" s="162">
        <f>Бал!N50</f>
        <v>0</v>
      </c>
      <c r="O60" s="210">
        <f>K60/J60/12/1.302*1000</f>
        <v>51907.32206861239</v>
      </c>
      <c r="P60" s="165">
        <f>K60/1.302</f>
        <v>622.88786482334865</v>
      </c>
    </row>
    <row r="61" spans="1:16" ht="56.25" x14ac:dyDescent="0.3">
      <c r="A61" s="161" t="s">
        <v>75</v>
      </c>
      <c r="B61" s="162">
        <f>Бал!B51</f>
        <v>1</v>
      </c>
      <c r="C61" s="162">
        <f>Бал!C51</f>
        <v>1</v>
      </c>
      <c r="D61" s="162">
        <f>Бал!D51</f>
        <v>630.20000000000005</v>
      </c>
      <c r="E61" s="162">
        <f>Бал!E51</f>
        <v>630.20000000000005</v>
      </c>
      <c r="F61" s="162">
        <f>Бал!F51</f>
        <v>0</v>
      </c>
      <c r="G61" s="162">
        <f>Бал!G51</f>
        <v>0</v>
      </c>
      <c r="H61" s="162">
        <f>Бал!H51</f>
        <v>40335</v>
      </c>
      <c r="I61" s="162">
        <f>Бал!I51</f>
        <v>1</v>
      </c>
      <c r="J61" s="162">
        <f>Бал!J51</f>
        <v>1</v>
      </c>
      <c r="K61" s="162">
        <f>Бал!K51</f>
        <v>630.20000000000005</v>
      </c>
      <c r="L61" s="162">
        <f>Бал!L51</f>
        <v>630.20000000000005</v>
      </c>
      <c r="M61" s="162">
        <f>Бал!M51</f>
        <v>0</v>
      </c>
      <c r="N61" s="162">
        <f>Бал!N51</f>
        <v>0</v>
      </c>
      <c r="O61" s="210">
        <f t="shared" ref="O61:O64" si="24">K61/J61/12/1.302*1000</f>
        <v>40335.381464413731</v>
      </c>
      <c r="P61" s="165">
        <f>K61/1.302</f>
        <v>484.02457757296469</v>
      </c>
    </row>
    <row r="62" spans="1:16" ht="37.5" x14ac:dyDescent="0.3">
      <c r="A62" s="161" t="s">
        <v>76</v>
      </c>
      <c r="B62" s="162">
        <f>Бал!B52</f>
        <v>2.5</v>
      </c>
      <c r="C62" s="162">
        <f>Бал!C52</f>
        <v>2.5</v>
      </c>
      <c r="D62" s="162">
        <f>Бал!D52</f>
        <v>601.79999999999995</v>
      </c>
      <c r="E62" s="162">
        <f>Бал!E52</f>
        <v>601.79999999999995</v>
      </c>
      <c r="F62" s="162">
        <f>Бал!F52</f>
        <v>0</v>
      </c>
      <c r="G62" s="162">
        <f>Бал!G52</f>
        <v>0</v>
      </c>
      <c r="H62" s="162">
        <f>Бал!H52</f>
        <v>15407</v>
      </c>
      <c r="I62" s="162">
        <f>Бал!I52</f>
        <v>2.5</v>
      </c>
      <c r="J62" s="162">
        <f>Бал!J52</f>
        <v>2.5</v>
      </c>
      <c r="K62" s="162">
        <f>Бал!K52</f>
        <v>601.79999999999995</v>
      </c>
      <c r="L62" s="162">
        <f>Бал!L52</f>
        <v>601.79999999999995</v>
      </c>
      <c r="M62" s="162">
        <f>Бал!M52</f>
        <v>0</v>
      </c>
      <c r="N62" s="162">
        <f>Бал!N52</f>
        <v>0</v>
      </c>
      <c r="O62" s="210">
        <f t="shared" si="24"/>
        <v>15407.066052227341</v>
      </c>
      <c r="P62" s="165">
        <f>K62/1.302</f>
        <v>462.21198156682021</v>
      </c>
    </row>
    <row r="63" spans="1:16" ht="18.75" x14ac:dyDescent="0.3">
      <c r="A63" s="166" t="s">
        <v>77</v>
      </c>
      <c r="B63" s="162">
        <f>Бал!B53</f>
        <v>2.5</v>
      </c>
      <c r="C63" s="162">
        <f>Бал!C53</f>
        <v>2.7</v>
      </c>
      <c r="D63" s="162">
        <f>Бал!D53</f>
        <v>1698.3</v>
      </c>
      <c r="E63" s="162">
        <f>Бал!E53</f>
        <v>1698.3</v>
      </c>
      <c r="F63" s="162">
        <f>Бал!F53</f>
        <v>0</v>
      </c>
      <c r="G63" s="162">
        <f>Бал!G53</f>
        <v>0</v>
      </c>
      <c r="H63" s="162">
        <f>Бал!H53</f>
        <v>40259</v>
      </c>
      <c r="I63" s="162">
        <f>Бал!I53</f>
        <v>2.5</v>
      </c>
      <c r="J63" s="162">
        <f>Бал!J53</f>
        <v>2.7</v>
      </c>
      <c r="K63" s="162">
        <f>Бал!K53</f>
        <v>1698.3</v>
      </c>
      <c r="L63" s="162">
        <f>Бал!L53</f>
        <v>1698.3</v>
      </c>
      <c r="M63" s="162">
        <f>Бал!M53</f>
        <v>0</v>
      </c>
      <c r="N63" s="162">
        <f>Бал!N53</f>
        <v>0</v>
      </c>
      <c r="O63" s="210">
        <f t="shared" si="24"/>
        <v>40258.576548899124</v>
      </c>
      <c r="P63" s="165">
        <f>K63/1.302</f>
        <v>1304.3778801843316</v>
      </c>
    </row>
    <row r="64" spans="1:16" ht="18.75" x14ac:dyDescent="0.3">
      <c r="A64" s="168" t="s">
        <v>78</v>
      </c>
      <c r="B64" s="169">
        <f t="shared" ref="B64:G64" si="25">B60+B61+B62+B63</f>
        <v>7</v>
      </c>
      <c r="C64" s="168">
        <f t="shared" si="25"/>
        <v>7.2</v>
      </c>
      <c r="D64" s="168">
        <f t="shared" si="25"/>
        <v>3741.3</v>
      </c>
      <c r="E64" s="168">
        <f t="shared" si="25"/>
        <v>3741.3</v>
      </c>
      <c r="F64" s="168">
        <f t="shared" si="25"/>
        <v>0</v>
      </c>
      <c r="G64" s="168">
        <f t="shared" si="25"/>
        <v>0</v>
      </c>
      <c r="H64" s="162">
        <f>Бал!H54</f>
        <v>33258</v>
      </c>
      <c r="I64" s="169">
        <f t="shared" ref="I64:N64" si="26">I60+I61+I62+I63</f>
        <v>7</v>
      </c>
      <c r="J64" s="168">
        <f t="shared" si="26"/>
        <v>7.2</v>
      </c>
      <c r="K64" s="168">
        <f t="shared" si="26"/>
        <v>3741.3</v>
      </c>
      <c r="L64" s="168">
        <f t="shared" si="26"/>
        <v>3741.3</v>
      </c>
      <c r="M64" s="168">
        <f t="shared" si="26"/>
        <v>0</v>
      </c>
      <c r="N64" s="168">
        <f t="shared" si="26"/>
        <v>0</v>
      </c>
      <c r="O64" s="210">
        <f t="shared" si="24"/>
        <v>33258.128520225298</v>
      </c>
      <c r="P64" s="165">
        <f>K64/1.302</f>
        <v>2873.5023041474656</v>
      </c>
    </row>
    <row r="65" spans="1:16" ht="22.5" customHeight="1" x14ac:dyDescent="0.3">
      <c r="A65" s="385" t="s">
        <v>186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7"/>
      <c r="P65" s="170"/>
    </row>
    <row r="66" spans="1:16" ht="26.45" customHeight="1" x14ac:dyDescent="0.3">
      <c r="A66" s="161" t="s">
        <v>74</v>
      </c>
      <c r="B66" s="162">
        <f>Кам!B50</f>
        <v>1</v>
      </c>
      <c r="C66" s="162">
        <f>Кам!C50</f>
        <v>1</v>
      </c>
      <c r="D66" s="162">
        <f>Кам!D50</f>
        <v>709.1</v>
      </c>
      <c r="E66" s="162">
        <f>Кам!E50</f>
        <v>709.1</v>
      </c>
      <c r="F66" s="162">
        <f>Кам!F50</f>
        <v>0</v>
      </c>
      <c r="G66" s="162">
        <f>Кам!G50</f>
        <v>0</v>
      </c>
      <c r="H66" s="162">
        <f>Кам!H50</f>
        <v>45385</v>
      </c>
      <c r="I66" s="162">
        <f>Кам!I50</f>
        <v>1</v>
      </c>
      <c r="J66" s="162">
        <f>Кам!J50</f>
        <v>1</v>
      </c>
      <c r="K66" s="162">
        <f>Кам!K50</f>
        <v>709.1</v>
      </c>
      <c r="L66" s="162">
        <f>Кам!L50</f>
        <v>709.1</v>
      </c>
      <c r="M66" s="162">
        <f>Кам!M50</f>
        <v>0</v>
      </c>
      <c r="N66" s="162">
        <f>Кам!N50</f>
        <v>0</v>
      </c>
      <c r="O66" s="210">
        <f>K66/J66/12/1.302*1000</f>
        <v>45385.304659498208</v>
      </c>
      <c r="P66" s="165">
        <f>K66/1.302</f>
        <v>544.6236559139785</v>
      </c>
    </row>
    <row r="67" spans="1:16" ht="56.25" x14ac:dyDescent="0.3">
      <c r="A67" s="161" t="s">
        <v>75</v>
      </c>
      <c r="B67" s="162">
        <f>Кам!B51</f>
        <v>1</v>
      </c>
      <c r="C67" s="162">
        <f>Кам!C51</f>
        <v>1</v>
      </c>
      <c r="D67" s="162">
        <f>Кам!D51</f>
        <v>585.79999999999995</v>
      </c>
      <c r="E67" s="162">
        <f>Кам!E51</f>
        <v>585.79999999999995</v>
      </c>
      <c r="F67" s="162">
        <f>Кам!F51</f>
        <v>0</v>
      </c>
      <c r="G67" s="162">
        <f>Кам!G51</f>
        <v>0</v>
      </c>
      <c r="H67" s="162">
        <f>Кам!H51</f>
        <v>37494</v>
      </c>
      <c r="I67" s="162">
        <f>Кам!I51</f>
        <v>1</v>
      </c>
      <c r="J67" s="162">
        <f>Кам!J51</f>
        <v>1</v>
      </c>
      <c r="K67" s="162">
        <f>Кам!K51</f>
        <v>585.79999999999995</v>
      </c>
      <c r="L67" s="162">
        <f>Кам!L51</f>
        <v>585.79999999999995</v>
      </c>
      <c r="M67" s="162">
        <f>Кам!M51</f>
        <v>0</v>
      </c>
      <c r="N67" s="162">
        <f>Кам!N51</f>
        <v>0</v>
      </c>
      <c r="O67" s="210">
        <f t="shared" ref="O67:O70" si="27">K67/J67/12/1.302*1000</f>
        <v>37493.599590373778</v>
      </c>
      <c r="P67" s="165">
        <f>K67/1.302</f>
        <v>449.92319508448537</v>
      </c>
    </row>
    <row r="68" spans="1:16" ht="37.5" x14ac:dyDescent="0.3">
      <c r="A68" s="161" t="s">
        <v>76</v>
      </c>
      <c r="B68" s="162">
        <f>Кам!B52</f>
        <v>0.5</v>
      </c>
      <c r="C68" s="162">
        <f>Кам!C52</f>
        <v>1</v>
      </c>
      <c r="D68" s="162">
        <f>Кам!D52</f>
        <v>93.7</v>
      </c>
      <c r="E68" s="162">
        <f>Кам!E52</f>
        <v>93.7</v>
      </c>
      <c r="F68" s="162">
        <f>Кам!F52</f>
        <v>0</v>
      </c>
      <c r="G68" s="162">
        <f>Кам!G52</f>
        <v>0</v>
      </c>
      <c r="H68" s="162">
        <f>Кам!H52</f>
        <v>5997</v>
      </c>
      <c r="I68" s="162">
        <f>Кам!I52</f>
        <v>0.5</v>
      </c>
      <c r="J68" s="162">
        <f>Кам!J52</f>
        <v>1</v>
      </c>
      <c r="K68" s="162">
        <f>Кам!K52</f>
        <v>93.7</v>
      </c>
      <c r="L68" s="162">
        <f>Кам!L52</f>
        <v>93.7</v>
      </c>
      <c r="M68" s="162">
        <f>Кам!M52</f>
        <v>0</v>
      </c>
      <c r="N68" s="162">
        <f>Кам!N52</f>
        <v>0</v>
      </c>
      <c r="O68" s="210">
        <f t="shared" si="27"/>
        <v>5997.1838197644647</v>
      </c>
      <c r="P68" s="165">
        <f>K68/1.302</f>
        <v>71.966205837173575</v>
      </c>
    </row>
    <row r="69" spans="1:16" ht="18.75" x14ac:dyDescent="0.3">
      <c r="A69" s="166" t="s">
        <v>77</v>
      </c>
      <c r="B69" s="162">
        <f>Кам!B53</f>
        <v>5</v>
      </c>
      <c r="C69" s="162">
        <f>Кам!C53</f>
        <v>4.5</v>
      </c>
      <c r="D69" s="162">
        <f>Кам!D53</f>
        <v>2105.1</v>
      </c>
      <c r="E69" s="162">
        <f>Кам!E53</f>
        <v>2105.1</v>
      </c>
      <c r="F69" s="162">
        <f>Кам!F53</f>
        <v>0</v>
      </c>
      <c r="G69" s="162">
        <f>Кам!G53</f>
        <v>0</v>
      </c>
      <c r="H69" s="162">
        <f>Кам!H53</f>
        <v>29941</v>
      </c>
      <c r="I69" s="162">
        <f>Кам!I53</f>
        <v>5</v>
      </c>
      <c r="J69" s="162">
        <f>Кам!J53</f>
        <v>4.5</v>
      </c>
      <c r="K69" s="162">
        <f>Кам!K53</f>
        <v>2105.1</v>
      </c>
      <c r="L69" s="162">
        <f>Кам!L53</f>
        <v>2105.1</v>
      </c>
      <c r="M69" s="162">
        <f>Кам!M53</f>
        <v>0</v>
      </c>
      <c r="N69" s="162">
        <f>Кам!N53</f>
        <v>0</v>
      </c>
      <c r="O69" s="210">
        <f t="shared" si="27"/>
        <v>29941.116231438806</v>
      </c>
      <c r="P69" s="165">
        <f>K69/1.302</f>
        <v>1616.8202764976957</v>
      </c>
    </row>
    <row r="70" spans="1:16" ht="18.75" x14ac:dyDescent="0.3">
      <c r="A70" s="168" t="s">
        <v>78</v>
      </c>
      <c r="B70" s="169">
        <f t="shared" ref="B70:G70" si="28">B66+B67+B68+B69</f>
        <v>7.5</v>
      </c>
      <c r="C70" s="168">
        <f t="shared" si="28"/>
        <v>7.5</v>
      </c>
      <c r="D70" s="168">
        <f t="shared" si="28"/>
        <v>3493.7</v>
      </c>
      <c r="E70" s="168">
        <f t="shared" si="28"/>
        <v>3493.7</v>
      </c>
      <c r="F70" s="168">
        <f t="shared" si="28"/>
        <v>0</v>
      </c>
      <c r="G70" s="168">
        <f t="shared" si="28"/>
        <v>0</v>
      </c>
      <c r="H70" s="162">
        <f>Кам!H54</f>
        <v>29815</v>
      </c>
      <c r="I70" s="169">
        <f t="shared" ref="I70:N70" si="29">I66+I67+I68+I69</f>
        <v>7.5</v>
      </c>
      <c r="J70" s="168">
        <f t="shared" si="29"/>
        <v>7.5</v>
      </c>
      <c r="K70" s="168">
        <f t="shared" si="29"/>
        <v>3493.7</v>
      </c>
      <c r="L70" s="168">
        <f t="shared" si="29"/>
        <v>3493.7</v>
      </c>
      <c r="M70" s="168">
        <f t="shared" si="29"/>
        <v>0</v>
      </c>
      <c r="N70" s="168">
        <f t="shared" si="29"/>
        <v>0</v>
      </c>
      <c r="O70" s="210">
        <f t="shared" si="27"/>
        <v>29814.81481481481</v>
      </c>
      <c r="P70" s="165">
        <f>K70/1.302</f>
        <v>2683.333333333333</v>
      </c>
    </row>
    <row r="71" spans="1:16" ht="22.5" customHeight="1" x14ac:dyDescent="0.3">
      <c r="A71" s="385" t="s">
        <v>100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7"/>
      <c r="P71" s="170"/>
    </row>
    <row r="72" spans="1:16" ht="26.45" customHeight="1" x14ac:dyDescent="0.3">
      <c r="A72" s="161" t="s">
        <v>74</v>
      </c>
      <c r="B72" s="162">
        <f>Ром!B50</f>
        <v>1</v>
      </c>
      <c r="C72" s="162">
        <f>Ром!C50</f>
        <v>0.8</v>
      </c>
      <c r="D72" s="162">
        <f>Ром!D50</f>
        <v>830.7</v>
      </c>
      <c r="E72" s="162">
        <f>Ром!E50</f>
        <v>830.7</v>
      </c>
      <c r="F72" s="162">
        <f>Ром!F50</f>
        <v>0</v>
      </c>
      <c r="G72" s="162">
        <f>Ром!G50</f>
        <v>0</v>
      </c>
      <c r="H72" s="162">
        <f>Ром!H50</f>
        <v>66460</v>
      </c>
      <c r="I72" s="162">
        <f>Ром!I50</f>
        <v>1</v>
      </c>
      <c r="J72" s="162">
        <f>Ром!J50</f>
        <v>0.8</v>
      </c>
      <c r="K72" s="162">
        <f>Ром!K50</f>
        <v>830.7</v>
      </c>
      <c r="L72" s="162">
        <f>Ром!L50</f>
        <v>830.7</v>
      </c>
      <c r="M72" s="162">
        <f>Ром!M50</f>
        <v>0</v>
      </c>
      <c r="N72" s="162">
        <f>Ром!N50</f>
        <v>0</v>
      </c>
      <c r="O72" s="210">
        <f>K72/J72/12/1.302*1000</f>
        <v>66460.253456221195</v>
      </c>
      <c r="P72" s="165">
        <f>K72/1.302</f>
        <v>638.0184331797235</v>
      </c>
    </row>
    <row r="73" spans="1:16" ht="56.25" x14ac:dyDescent="0.3">
      <c r="A73" s="161" t="s">
        <v>75</v>
      </c>
      <c r="B73" s="162">
        <f>Ром!B51</f>
        <v>1</v>
      </c>
      <c r="C73" s="162">
        <f>Ром!C51</f>
        <v>1</v>
      </c>
      <c r="D73" s="162">
        <f>Ром!D51</f>
        <v>643.70000000000005</v>
      </c>
      <c r="E73" s="162">
        <f>Ром!E51</f>
        <v>643.70000000000005</v>
      </c>
      <c r="F73" s="162">
        <f>Ром!F51</f>
        <v>0</v>
      </c>
      <c r="G73" s="162">
        <f>Ром!G51</f>
        <v>0</v>
      </c>
      <c r="H73" s="162">
        <f>Ром!H51</f>
        <v>41199</v>
      </c>
      <c r="I73" s="162">
        <f>Ром!I51</f>
        <v>1</v>
      </c>
      <c r="J73" s="162">
        <f>Ром!J51</f>
        <v>1</v>
      </c>
      <c r="K73" s="162">
        <f>Ром!K51</f>
        <v>643.70000000000005</v>
      </c>
      <c r="L73" s="162">
        <f>Ром!L51</f>
        <v>643.70000000000005</v>
      </c>
      <c r="M73" s="162">
        <f>Ром!M51</f>
        <v>0</v>
      </c>
      <c r="N73" s="162">
        <f>Ром!N51</f>
        <v>0</v>
      </c>
      <c r="O73" s="210">
        <f t="shared" ref="O73:O76" si="30">K73/J73/12/1.302*1000</f>
        <v>41199.436763952894</v>
      </c>
      <c r="P73" s="165">
        <f>K73/1.302</f>
        <v>494.39324116743472</v>
      </c>
    </row>
    <row r="74" spans="1:16" ht="37.5" x14ac:dyDescent="0.3">
      <c r="A74" s="161" t="s">
        <v>76</v>
      </c>
      <c r="B74" s="162">
        <f>Ром!B52</f>
        <v>0</v>
      </c>
      <c r="C74" s="162">
        <f>Ром!C52</f>
        <v>0</v>
      </c>
      <c r="D74" s="162">
        <f>Ром!D52</f>
        <v>0</v>
      </c>
      <c r="E74" s="162">
        <f>Ром!E52</f>
        <v>0</v>
      </c>
      <c r="F74" s="162">
        <f>Ром!F52</f>
        <v>0</v>
      </c>
      <c r="G74" s="162">
        <f>Ром!G52</f>
        <v>0</v>
      </c>
      <c r="H74" s="162" t="e">
        <f>Ром!H52</f>
        <v>#DIV/0!</v>
      </c>
      <c r="I74" s="162">
        <f>Ром!I52</f>
        <v>0</v>
      </c>
      <c r="J74" s="162">
        <f>Ром!J52</f>
        <v>0</v>
      </c>
      <c r="K74" s="162">
        <f>Ром!K52</f>
        <v>0</v>
      </c>
      <c r="L74" s="162">
        <f>Ром!L52</f>
        <v>0</v>
      </c>
      <c r="M74" s="162">
        <f>Ром!M52</f>
        <v>0</v>
      </c>
      <c r="N74" s="162">
        <f>Ром!N52</f>
        <v>0</v>
      </c>
      <c r="O74" s="210" t="e">
        <f t="shared" si="30"/>
        <v>#DIV/0!</v>
      </c>
      <c r="P74" s="165">
        <f>K74/1.302</f>
        <v>0</v>
      </c>
    </row>
    <row r="75" spans="1:16" ht="18.75" x14ac:dyDescent="0.3">
      <c r="A75" s="166" t="s">
        <v>77</v>
      </c>
      <c r="B75" s="162">
        <f>Ром!B53</f>
        <v>2</v>
      </c>
      <c r="C75" s="162">
        <f>Ром!C53</f>
        <v>2</v>
      </c>
      <c r="D75" s="162">
        <f>Ром!D53</f>
        <v>665.7</v>
      </c>
      <c r="E75" s="162">
        <f>Ром!E53</f>
        <v>665.7</v>
      </c>
      <c r="F75" s="162">
        <f>Ром!F53</f>
        <v>0</v>
      </c>
      <c r="G75" s="162">
        <f>Ром!G53</f>
        <v>0</v>
      </c>
      <c r="H75" s="162">
        <f>Ром!H53</f>
        <v>21304</v>
      </c>
      <c r="I75" s="162">
        <f>Ром!I53</f>
        <v>2</v>
      </c>
      <c r="J75" s="162">
        <f>Ром!J53</f>
        <v>2</v>
      </c>
      <c r="K75" s="162">
        <f>Ром!K53</f>
        <v>665.7</v>
      </c>
      <c r="L75" s="162">
        <f>Ром!L53</f>
        <v>665.7</v>
      </c>
      <c r="M75" s="162">
        <f>Ром!M53</f>
        <v>0</v>
      </c>
      <c r="N75" s="162">
        <f>Ром!N53</f>
        <v>0</v>
      </c>
      <c r="O75" s="210">
        <f t="shared" si="30"/>
        <v>21303.763440860217</v>
      </c>
      <c r="P75" s="165">
        <f>K75/1.302</f>
        <v>511.29032258064518</v>
      </c>
    </row>
    <row r="76" spans="1:16" ht="18.75" x14ac:dyDescent="0.3">
      <c r="A76" s="168" t="s">
        <v>78</v>
      </c>
      <c r="B76" s="169">
        <f t="shared" ref="B76:G76" si="31">B72+B73+B74+B75</f>
        <v>4</v>
      </c>
      <c r="C76" s="168">
        <f t="shared" si="31"/>
        <v>3.8</v>
      </c>
      <c r="D76" s="168">
        <f t="shared" si="31"/>
        <v>2140.1000000000004</v>
      </c>
      <c r="E76" s="168">
        <f t="shared" si="31"/>
        <v>2140.1000000000004</v>
      </c>
      <c r="F76" s="168">
        <f t="shared" si="31"/>
        <v>0</v>
      </c>
      <c r="G76" s="168">
        <f t="shared" si="31"/>
        <v>0</v>
      </c>
      <c r="H76" s="162">
        <f>Ром!H54</f>
        <v>36046</v>
      </c>
      <c r="I76" s="169">
        <f t="shared" ref="I76:N76" si="32">I72+I73+I74+I75</f>
        <v>4</v>
      </c>
      <c r="J76" s="168">
        <f t="shared" si="32"/>
        <v>3.8</v>
      </c>
      <c r="K76" s="168">
        <f t="shared" si="32"/>
        <v>2140.1000000000004</v>
      </c>
      <c r="L76" s="168">
        <f t="shared" si="32"/>
        <v>2140.1000000000004</v>
      </c>
      <c r="M76" s="168">
        <f t="shared" si="32"/>
        <v>0</v>
      </c>
      <c r="N76" s="168">
        <f t="shared" si="32"/>
        <v>0</v>
      </c>
      <c r="O76" s="210">
        <f t="shared" si="30"/>
        <v>36046.096423855342</v>
      </c>
      <c r="P76" s="165">
        <f>K76/1.302</f>
        <v>1643.7019969278035</v>
      </c>
    </row>
    <row r="77" spans="1:16" ht="22.5" customHeight="1" x14ac:dyDescent="0.3">
      <c r="A77" s="385" t="s">
        <v>101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7"/>
      <c r="P77" s="170"/>
    </row>
    <row r="78" spans="1:16" ht="26.45" customHeight="1" x14ac:dyDescent="0.3">
      <c r="A78" s="161" t="s">
        <v>74</v>
      </c>
      <c r="B78" s="162">
        <f>Сал!B50</f>
        <v>1</v>
      </c>
      <c r="C78" s="162">
        <f>Сал!C50</f>
        <v>1</v>
      </c>
      <c r="D78" s="162">
        <f>Сал!D50</f>
        <v>970.4</v>
      </c>
      <c r="E78" s="162">
        <f>Сал!E50</f>
        <v>970.4</v>
      </c>
      <c r="F78" s="162">
        <f>Сал!F50</f>
        <v>0</v>
      </c>
      <c r="G78" s="162">
        <f>Сал!G50</f>
        <v>0</v>
      </c>
      <c r="H78" s="162">
        <f>Сал!H50</f>
        <v>62110</v>
      </c>
      <c r="I78" s="162">
        <f>Сал!I50</f>
        <v>1</v>
      </c>
      <c r="J78" s="162">
        <f>Сал!J50</f>
        <v>1</v>
      </c>
      <c r="K78" s="162">
        <f>Сал!K50</f>
        <v>970.4</v>
      </c>
      <c r="L78" s="162">
        <f>Сал!L50</f>
        <v>970.4</v>
      </c>
      <c r="M78" s="162">
        <f>Сал!M50</f>
        <v>0</v>
      </c>
      <c r="N78" s="162">
        <f>Сал!N50</f>
        <v>0</v>
      </c>
      <c r="O78" s="210">
        <f>K78/J78/12/1.302*1000</f>
        <v>62109.575012800808</v>
      </c>
      <c r="P78" s="165">
        <f>K78/1.302</f>
        <v>745.31490015360976</v>
      </c>
    </row>
    <row r="79" spans="1:16" ht="56.25" x14ac:dyDescent="0.3">
      <c r="A79" s="161" t="s">
        <v>75</v>
      </c>
      <c r="B79" s="162">
        <f>Сал!B51</f>
        <v>1</v>
      </c>
      <c r="C79" s="162">
        <f>Сал!C51</f>
        <v>1</v>
      </c>
      <c r="D79" s="162">
        <f>Сал!D51</f>
        <v>706.9</v>
      </c>
      <c r="E79" s="162">
        <f>Сал!E51</f>
        <v>706.9</v>
      </c>
      <c r="F79" s="162">
        <f>Сал!F51</f>
        <v>0</v>
      </c>
      <c r="G79" s="162">
        <f>Сал!G51</f>
        <v>0</v>
      </c>
      <c r="H79" s="162">
        <f>Сал!H51</f>
        <v>45244</v>
      </c>
      <c r="I79" s="162">
        <f>Сал!I51</f>
        <v>1</v>
      </c>
      <c r="J79" s="162">
        <f>Сал!J51</f>
        <v>1</v>
      </c>
      <c r="K79" s="162">
        <f>Сал!K51</f>
        <v>706.9</v>
      </c>
      <c r="L79" s="162">
        <f>Сал!L51</f>
        <v>706.9</v>
      </c>
      <c r="M79" s="162">
        <f>Сал!M51</f>
        <v>0</v>
      </c>
      <c r="N79" s="162">
        <f>Сал!N51</f>
        <v>0</v>
      </c>
      <c r="O79" s="210">
        <f t="shared" ref="O79:O82" si="33">K79/J79/12/1.302*1000</f>
        <v>45244.495647721451</v>
      </c>
      <c r="P79" s="165">
        <f>K79/1.302</f>
        <v>542.93394777265746</v>
      </c>
    </row>
    <row r="80" spans="1:16" ht="37.5" x14ac:dyDescent="0.3">
      <c r="A80" s="161" t="s">
        <v>76</v>
      </c>
      <c r="B80" s="162">
        <f>Сал!B52</f>
        <v>0.5</v>
      </c>
      <c r="C80" s="162">
        <f>Сал!C52</f>
        <v>0.5</v>
      </c>
      <c r="D80" s="162">
        <f>Сал!D52</f>
        <v>118.7</v>
      </c>
      <c r="E80" s="162">
        <f>Сал!E52</f>
        <v>118.7</v>
      </c>
      <c r="F80" s="162">
        <f>Сал!F52</f>
        <v>0</v>
      </c>
      <c r="G80" s="162">
        <f>Сал!G52</f>
        <v>0</v>
      </c>
      <c r="H80" s="162">
        <f>Сал!H52</f>
        <v>15195</v>
      </c>
      <c r="I80" s="162">
        <f>Сал!I52</f>
        <v>0.5</v>
      </c>
      <c r="J80" s="162">
        <f>Сал!J52</f>
        <v>0.5</v>
      </c>
      <c r="K80" s="162">
        <f>Сал!K52</f>
        <v>118.7</v>
      </c>
      <c r="L80" s="162">
        <f>Сал!L52</f>
        <v>118.7</v>
      </c>
      <c r="M80" s="162">
        <f>Сал!M52</f>
        <v>0</v>
      </c>
      <c r="N80" s="162">
        <f>Сал!N52</f>
        <v>0</v>
      </c>
      <c r="O80" s="210">
        <f t="shared" si="33"/>
        <v>15194.572452636969</v>
      </c>
      <c r="P80" s="165">
        <f>K80/1.302</f>
        <v>91.167434715821813</v>
      </c>
    </row>
    <row r="81" spans="1:16" ht="18.75" x14ac:dyDescent="0.3">
      <c r="A81" s="166" t="s">
        <v>77</v>
      </c>
      <c r="B81" s="162">
        <f>Сал!B53</f>
        <v>6.25</v>
      </c>
      <c r="C81" s="162">
        <f>Сал!C53</f>
        <v>5.7</v>
      </c>
      <c r="D81" s="162">
        <f>Сал!D53</f>
        <v>2111.6999999999998</v>
      </c>
      <c r="E81" s="162">
        <f>Сал!E53</f>
        <v>2111.6999999999998</v>
      </c>
      <c r="F81" s="162">
        <f>Сал!F53</f>
        <v>0</v>
      </c>
      <c r="G81" s="162">
        <f>Сал!G53</f>
        <v>0</v>
      </c>
      <c r="H81" s="162">
        <f>Сал!H53</f>
        <v>23712</v>
      </c>
      <c r="I81" s="162">
        <f>Сал!I53</f>
        <v>6.25</v>
      </c>
      <c r="J81" s="162">
        <f>Сал!J53</f>
        <v>5.7</v>
      </c>
      <c r="K81" s="162">
        <f>Сал!K53</f>
        <v>2111.6999999999998</v>
      </c>
      <c r="L81" s="162">
        <f>Сал!L53</f>
        <v>2111.6999999999998</v>
      </c>
      <c r="M81" s="162">
        <f>Сал!M53</f>
        <v>0</v>
      </c>
      <c r="N81" s="162">
        <f>Сал!N53</f>
        <v>0</v>
      </c>
      <c r="O81" s="210">
        <f t="shared" si="33"/>
        <v>23711.833346807874</v>
      </c>
      <c r="P81" s="165">
        <f>K81/1.302</f>
        <v>1621.8894009216588</v>
      </c>
    </row>
    <row r="82" spans="1:16" ht="18.75" x14ac:dyDescent="0.3">
      <c r="A82" s="168" t="s">
        <v>78</v>
      </c>
      <c r="B82" s="169">
        <f t="shared" ref="B82:G82" si="34">B78+B79+B80+B81</f>
        <v>8.75</v>
      </c>
      <c r="C82" s="168">
        <f t="shared" si="34"/>
        <v>8.1999999999999993</v>
      </c>
      <c r="D82" s="168">
        <f t="shared" si="34"/>
        <v>3907.7</v>
      </c>
      <c r="E82" s="168">
        <f t="shared" si="34"/>
        <v>3907.7</v>
      </c>
      <c r="F82" s="168">
        <f t="shared" si="34"/>
        <v>0</v>
      </c>
      <c r="G82" s="168">
        <f t="shared" si="34"/>
        <v>0</v>
      </c>
      <c r="H82" s="162">
        <f>Сал!H54</f>
        <v>30501</v>
      </c>
      <c r="I82" s="169">
        <f t="shared" ref="I82:N82" si="35">I78+I79+I80+I81</f>
        <v>8.75</v>
      </c>
      <c r="J82" s="168">
        <f t="shared" si="35"/>
        <v>8.1999999999999993</v>
      </c>
      <c r="K82" s="168">
        <f t="shared" si="35"/>
        <v>3907.7</v>
      </c>
      <c r="L82" s="168">
        <f t="shared" si="35"/>
        <v>3907.7</v>
      </c>
      <c r="M82" s="168">
        <f t="shared" si="35"/>
        <v>0</v>
      </c>
      <c r="N82" s="168">
        <f t="shared" si="35"/>
        <v>0</v>
      </c>
      <c r="O82" s="210">
        <f t="shared" si="33"/>
        <v>30501.074019956784</v>
      </c>
      <c r="P82" s="165">
        <f>K82/1.302</f>
        <v>3001.3056835637476</v>
      </c>
    </row>
    <row r="83" spans="1:16" ht="22.5" customHeight="1" x14ac:dyDescent="0.3">
      <c r="A83" s="385" t="s">
        <v>121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7"/>
      <c r="P83" s="170"/>
    </row>
    <row r="84" spans="1:16" ht="26.45" customHeight="1" x14ac:dyDescent="0.3">
      <c r="A84" s="161" t="s">
        <v>74</v>
      </c>
      <c r="B84" s="162">
        <f>Ст.Сурк!B50</f>
        <v>0</v>
      </c>
      <c r="C84" s="162">
        <f>Ст.Сурк!C50</f>
        <v>0.6</v>
      </c>
      <c r="D84" s="162">
        <f>Ст.Сурк!D50</f>
        <v>287.7</v>
      </c>
      <c r="E84" s="162">
        <f>Ст.Сурк!E50</f>
        <v>287.7</v>
      </c>
      <c r="F84" s="162">
        <f>Ст.Сурк!F50</f>
        <v>0</v>
      </c>
      <c r="G84" s="162">
        <f>Ст.Сурк!G50</f>
        <v>0</v>
      </c>
      <c r="H84" s="162">
        <f>Ст.Сурк!H50</f>
        <v>30690</v>
      </c>
      <c r="I84" s="162">
        <f>Ст.Сурк!I50</f>
        <v>0</v>
      </c>
      <c r="J84" s="162">
        <f>Ст.Сурк!J50</f>
        <v>0.6</v>
      </c>
      <c r="K84" s="162">
        <f>Ст.Сурк!K50</f>
        <v>287.7</v>
      </c>
      <c r="L84" s="162">
        <f>Ст.Сурк!L50</f>
        <v>287.7</v>
      </c>
      <c r="M84" s="162">
        <f>Ст.Сурк!M50</f>
        <v>0</v>
      </c>
      <c r="N84" s="162">
        <f>Ст.Сурк!N50</f>
        <v>0</v>
      </c>
      <c r="O84" s="210">
        <f>K84/J84/12/1.302*1000</f>
        <v>30689.964157706094</v>
      </c>
      <c r="P84" s="165">
        <f>K84/1.302</f>
        <v>220.96774193548384</v>
      </c>
    </row>
    <row r="85" spans="1:16" ht="56.25" x14ac:dyDescent="0.3">
      <c r="A85" s="161" t="s">
        <v>75</v>
      </c>
      <c r="B85" s="162">
        <f>Ст.Сурк!B51</f>
        <v>0</v>
      </c>
      <c r="C85" s="162">
        <f>Ст.Сурк!C51</f>
        <v>0.6</v>
      </c>
      <c r="D85" s="162">
        <f>Ст.Сурк!D51</f>
        <v>203.2</v>
      </c>
      <c r="E85" s="162">
        <f>Ст.Сурк!E51</f>
        <v>203.2</v>
      </c>
      <c r="F85" s="162">
        <f>Ст.Сурк!F51</f>
        <v>0</v>
      </c>
      <c r="G85" s="162">
        <f>Ст.Сурк!G51</f>
        <v>0</v>
      </c>
      <c r="H85" s="162">
        <f>Ст.Сурк!H51</f>
        <v>21676</v>
      </c>
      <c r="I85" s="162">
        <f>Ст.Сурк!I51</f>
        <v>0</v>
      </c>
      <c r="J85" s="162">
        <f>Ст.Сурк!J51</f>
        <v>0.6</v>
      </c>
      <c r="K85" s="162">
        <f>Ст.Сурк!K51</f>
        <v>203.2</v>
      </c>
      <c r="L85" s="162">
        <f>Ст.Сурк!L51</f>
        <v>203.2</v>
      </c>
      <c r="M85" s="162">
        <f>Ст.Сурк!M51</f>
        <v>0</v>
      </c>
      <c r="N85" s="162">
        <f>Ст.Сурк!N51</f>
        <v>0</v>
      </c>
      <c r="O85" s="210">
        <f t="shared" ref="O85:O88" si="36">K85/J85/12/1.302*1000</f>
        <v>21676.053934118452</v>
      </c>
      <c r="P85" s="165">
        <f>K85/1.302</f>
        <v>156.06758832565282</v>
      </c>
    </row>
    <row r="86" spans="1:16" ht="37.5" x14ac:dyDescent="0.3">
      <c r="A86" s="161" t="s">
        <v>76</v>
      </c>
      <c r="B86" s="162">
        <f>Ст.Сурк!B52</f>
        <v>0.25</v>
      </c>
      <c r="C86" s="162">
        <f>Ст.Сурк!C52</f>
        <v>1</v>
      </c>
      <c r="D86" s="162">
        <f>Ст.Сурк!D52</f>
        <v>25.4</v>
      </c>
      <c r="E86" s="162">
        <f>Ст.Сурк!E52</f>
        <v>25.4</v>
      </c>
      <c r="F86" s="162">
        <f>Ст.Сурк!F52</f>
        <v>0</v>
      </c>
      <c r="G86" s="162">
        <f>Ст.Сурк!G52</f>
        <v>0</v>
      </c>
      <c r="H86" s="162">
        <f>Ст.Сурк!H52</f>
        <v>1626</v>
      </c>
      <c r="I86" s="162">
        <f>Ст.Сурк!I52</f>
        <v>0.25</v>
      </c>
      <c r="J86" s="162">
        <f>Ст.Сурк!J52</f>
        <v>1</v>
      </c>
      <c r="K86" s="162">
        <f>Ст.Сурк!K52</f>
        <v>25.4</v>
      </c>
      <c r="L86" s="162">
        <f>Ст.Сурк!L52</f>
        <v>25.4</v>
      </c>
      <c r="M86" s="162">
        <f>Ст.Сурк!M52</f>
        <v>0</v>
      </c>
      <c r="N86" s="162">
        <f>Ст.Сурк!N52</f>
        <v>0</v>
      </c>
      <c r="O86" s="210">
        <f t="shared" si="36"/>
        <v>1625.7040450588838</v>
      </c>
      <c r="P86" s="165">
        <f>K86/1.302</f>
        <v>19.508448540706603</v>
      </c>
    </row>
    <row r="87" spans="1:16" ht="18.75" x14ac:dyDescent="0.3">
      <c r="A87" s="166" t="s">
        <v>77</v>
      </c>
      <c r="B87" s="162">
        <f>Ст.Сурк!B53</f>
        <v>3.5</v>
      </c>
      <c r="C87" s="162">
        <f>Ст.Сурк!C53</f>
        <v>2.2999999999999998</v>
      </c>
      <c r="D87" s="162">
        <f>Ст.Сурк!D53</f>
        <v>1040.4000000000001</v>
      </c>
      <c r="E87" s="162">
        <f>Ст.Сурк!E53</f>
        <v>1040.4000000000001</v>
      </c>
      <c r="F87" s="162">
        <f>Ст.Сурк!F53</f>
        <v>0</v>
      </c>
      <c r="G87" s="162">
        <f>Ст.Сурк!G53</f>
        <v>0</v>
      </c>
      <c r="H87" s="162">
        <f>Ст.Сурк!H53</f>
        <v>28952</v>
      </c>
      <c r="I87" s="162">
        <f>Ст.Сурк!I53</f>
        <v>3.5</v>
      </c>
      <c r="J87" s="162">
        <f>Ст.Сурк!J53</f>
        <v>2.2999999999999998</v>
      </c>
      <c r="K87" s="162">
        <f>Ст.Сурк!K53</f>
        <v>1040.4000000000001</v>
      </c>
      <c r="L87" s="162">
        <f>Ст.Сурк!L53</f>
        <v>1040.4000000000001</v>
      </c>
      <c r="M87" s="162">
        <f>Ст.Сурк!M53</f>
        <v>0</v>
      </c>
      <c r="N87" s="162">
        <f>Ст.Сурк!N53</f>
        <v>0</v>
      </c>
      <c r="O87" s="210">
        <f t="shared" si="36"/>
        <v>28952.113804848737</v>
      </c>
      <c r="P87" s="165">
        <f>K87/1.302</f>
        <v>799.07834101382491</v>
      </c>
    </row>
    <row r="88" spans="1:16" ht="18.75" x14ac:dyDescent="0.3">
      <c r="A88" s="168" t="s">
        <v>78</v>
      </c>
      <c r="B88" s="169">
        <f t="shared" ref="B88:G88" si="37">B84+B85+B86+B87</f>
        <v>3.75</v>
      </c>
      <c r="C88" s="168">
        <f t="shared" si="37"/>
        <v>4.5</v>
      </c>
      <c r="D88" s="168">
        <f t="shared" si="37"/>
        <v>1556.7</v>
      </c>
      <c r="E88" s="168">
        <f t="shared" si="37"/>
        <v>1556.7</v>
      </c>
      <c r="F88" s="168">
        <f t="shared" si="37"/>
        <v>0</v>
      </c>
      <c r="G88" s="168">
        <f t="shared" si="37"/>
        <v>0</v>
      </c>
      <c r="H88" s="162">
        <f>Ст.Сурк!H54</f>
        <v>22141</v>
      </c>
      <c r="I88" s="169">
        <f t="shared" ref="I88:N88" si="38">I84+I85+I86+I87</f>
        <v>3.75</v>
      </c>
      <c r="J88" s="168">
        <f t="shared" si="38"/>
        <v>4.5</v>
      </c>
      <c r="K88" s="168">
        <f t="shared" si="38"/>
        <v>1556.7</v>
      </c>
      <c r="L88" s="168">
        <f t="shared" si="38"/>
        <v>1556.7</v>
      </c>
      <c r="M88" s="168">
        <f t="shared" si="38"/>
        <v>0</v>
      </c>
      <c r="N88" s="168">
        <f t="shared" si="38"/>
        <v>0</v>
      </c>
      <c r="O88" s="210">
        <f t="shared" si="36"/>
        <v>22141.150366956819</v>
      </c>
      <c r="P88" s="165">
        <f>K88/1.302</f>
        <v>1195.6221198156682</v>
      </c>
    </row>
    <row r="89" spans="1:16" ht="22.5" customHeight="1" x14ac:dyDescent="0.3">
      <c r="A89" s="385"/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7"/>
      <c r="P89" s="170"/>
    </row>
    <row r="90" spans="1:16" ht="26.45" customHeight="1" x14ac:dyDescent="0.3">
      <c r="A90" s="161" t="s">
        <v>74</v>
      </c>
      <c r="B90" s="162"/>
      <c r="C90" s="161"/>
      <c r="D90" s="163">
        <f>E90</f>
        <v>0</v>
      </c>
      <c r="E90" s="161"/>
      <c r="F90" s="163"/>
      <c r="G90" s="163"/>
      <c r="H90" s="164" t="e">
        <f>D90/C90/12/1.302*1000</f>
        <v>#DIV/0!</v>
      </c>
      <c r="I90" s="162">
        <f>B90</f>
        <v>0</v>
      </c>
      <c r="J90" s="162">
        <f>C90</f>
        <v>0</v>
      </c>
      <c r="K90" s="162">
        <f>L90</f>
        <v>0</v>
      </c>
      <c r="L90" s="162">
        <f>E90</f>
        <v>0</v>
      </c>
      <c r="M90" s="162"/>
      <c r="N90" s="162"/>
      <c r="O90" s="210" t="e">
        <f>K90/J90/12/1.302*1000</f>
        <v>#DIV/0!</v>
      </c>
      <c r="P90" s="165">
        <f>K90/1.302</f>
        <v>0</v>
      </c>
    </row>
    <row r="91" spans="1:16" ht="56.25" x14ac:dyDescent="0.3">
      <c r="A91" s="161" t="s">
        <v>75</v>
      </c>
      <c r="B91" s="162"/>
      <c r="C91" s="161"/>
      <c r="D91" s="163">
        <f>E91</f>
        <v>0</v>
      </c>
      <c r="E91" s="161"/>
      <c r="F91" s="163"/>
      <c r="G91" s="163"/>
      <c r="H91" s="164" t="e">
        <f>D91/C91/12/1.302*1000</f>
        <v>#DIV/0!</v>
      </c>
      <c r="I91" s="162">
        <f t="shared" ref="I91:J93" si="39">B91</f>
        <v>0</v>
      </c>
      <c r="J91" s="162">
        <f t="shared" si="39"/>
        <v>0</v>
      </c>
      <c r="K91" s="162">
        <f>L91</f>
        <v>0</v>
      </c>
      <c r="L91" s="162">
        <f>E91</f>
        <v>0</v>
      </c>
      <c r="M91" s="162"/>
      <c r="N91" s="162"/>
      <c r="O91" s="210" t="e">
        <f t="shared" ref="O91:O94" si="40">K91/J91/12/1.302*1000</f>
        <v>#DIV/0!</v>
      </c>
      <c r="P91" s="165">
        <f>K91/1.302</f>
        <v>0</v>
      </c>
    </row>
    <row r="92" spans="1:16" ht="37.5" x14ac:dyDescent="0.3">
      <c r="A92" s="161" t="s">
        <v>76</v>
      </c>
      <c r="B92" s="162"/>
      <c r="C92" s="161"/>
      <c r="D92" s="163">
        <f>E92</f>
        <v>0</v>
      </c>
      <c r="E92" s="161"/>
      <c r="F92" s="163"/>
      <c r="G92" s="163"/>
      <c r="H92" s="164" t="e">
        <f>D92/C92/12/1.302*1000</f>
        <v>#DIV/0!</v>
      </c>
      <c r="I92" s="162">
        <f t="shared" si="39"/>
        <v>0</v>
      </c>
      <c r="J92" s="162">
        <f t="shared" si="39"/>
        <v>0</v>
      </c>
      <c r="K92" s="162">
        <f>L92</f>
        <v>0</v>
      </c>
      <c r="L92" s="162">
        <f>E92</f>
        <v>0</v>
      </c>
      <c r="M92" s="162"/>
      <c r="N92" s="162"/>
      <c r="O92" s="210" t="e">
        <f t="shared" si="40"/>
        <v>#DIV/0!</v>
      </c>
      <c r="P92" s="165">
        <f>K92/1.302</f>
        <v>0</v>
      </c>
    </row>
    <row r="93" spans="1:16" ht="18.75" x14ac:dyDescent="0.3">
      <c r="A93" s="166" t="s">
        <v>77</v>
      </c>
      <c r="B93" s="167"/>
      <c r="C93" s="166"/>
      <c r="D93" s="163">
        <f>E93</f>
        <v>0</v>
      </c>
      <c r="E93" s="166"/>
      <c r="F93" s="163"/>
      <c r="G93" s="163"/>
      <c r="H93" s="164" t="e">
        <f>D93/C93/12/1.302*1000</f>
        <v>#DIV/0!</v>
      </c>
      <c r="I93" s="162">
        <f t="shared" si="39"/>
        <v>0</v>
      </c>
      <c r="J93" s="162">
        <f t="shared" si="39"/>
        <v>0</v>
      </c>
      <c r="K93" s="162">
        <f>L93</f>
        <v>0</v>
      </c>
      <c r="L93" s="162">
        <f>E93</f>
        <v>0</v>
      </c>
      <c r="M93" s="162"/>
      <c r="N93" s="162"/>
      <c r="O93" s="210" t="e">
        <f t="shared" si="40"/>
        <v>#DIV/0!</v>
      </c>
      <c r="P93" s="165">
        <f>K93/1.302</f>
        <v>0</v>
      </c>
    </row>
    <row r="94" spans="1:16" ht="18.75" x14ac:dyDescent="0.3">
      <c r="A94" s="168" t="s">
        <v>78</v>
      </c>
      <c r="B94" s="169">
        <f t="shared" ref="B94:G94" si="41">B90+B91+B92+B93</f>
        <v>0</v>
      </c>
      <c r="C94" s="168">
        <f t="shared" si="41"/>
        <v>0</v>
      </c>
      <c r="D94" s="168">
        <f t="shared" si="41"/>
        <v>0</v>
      </c>
      <c r="E94" s="168">
        <f t="shared" si="41"/>
        <v>0</v>
      </c>
      <c r="F94" s="168">
        <f t="shared" si="41"/>
        <v>0</v>
      </c>
      <c r="G94" s="168">
        <f t="shared" si="41"/>
        <v>0</v>
      </c>
      <c r="H94" s="164" t="e">
        <f>D94/C94/12/1.302*1000</f>
        <v>#DIV/0!</v>
      </c>
      <c r="I94" s="169">
        <f t="shared" ref="I94:N94" si="42">I90+I91+I92+I93</f>
        <v>0</v>
      </c>
      <c r="J94" s="168">
        <f t="shared" si="42"/>
        <v>0</v>
      </c>
      <c r="K94" s="168">
        <f t="shared" si="42"/>
        <v>0</v>
      </c>
      <c r="L94" s="168">
        <f t="shared" si="42"/>
        <v>0</v>
      </c>
      <c r="M94" s="168">
        <f t="shared" si="42"/>
        <v>0</v>
      </c>
      <c r="N94" s="168">
        <f t="shared" si="42"/>
        <v>0</v>
      </c>
      <c r="O94" s="210" t="e">
        <f t="shared" si="40"/>
        <v>#DIV/0!</v>
      </c>
      <c r="P94" s="165">
        <f>K94/1.302</f>
        <v>0</v>
      </c>
    </row>
    <row r="95" spans="1:16" ht="22.5" customHeight="1" x14ac:dyDescent="0.3">
      <c r="A95" s="385" t="s">
        <v>82</v>
      </c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7"/>
      <c r="P95" s="170"/>
    </row>
    <row r="96" spans="1:16" ht="26.45" customHeight="1" x14ac:dyDescent="0.3">
      <c r="A96" s="161" t="s">
        <v>74</v>
      </c>
      <c r="B96" s="163">
        <f>B12+B18+B24+B30+B36+B42+B48+B54+B60+B66+B72+B78+B84+B90</f>
        <v>12</v>
      </c>
      <c r="C96" s="163">
        <f>C12+C18+C24+C30+C36+C42+C48+C54+C60+C66+C72+C78+C84+C90</f>
        <v>11.8</v>
      </c>
      <c r="D96" s="162">
        <f>E96</f>
        <v>9556.4000000000015</v>
      </c>
      <c r="E96" s="163">
        <f>E12+E18+E24+E30+E36+E42+E48+E54+E60+E66+E72+E78+E84+E90</f>
        <v>9556.4000000000015</v>
      </c>
      <c r="F96" s="161">
        <f t="shared" ref="F96:G96" si="43">F12+F18+F24+F30+F36+F42+F48+F54+F60+F66+F72+F78+F84+F90</f>
        <v>0</v>
      </c>
      <c r="G96" s="161">
        <f t="shared" si="43"/>
        <v>0</v>
      </c>
      <c r="H96" s="210">
        <f>D96/C96/1.302/12*1000</f>
        <v>51834.639450823153</v>
      </c>
      <c r="I96" s="163">
        <f t="shared" ref="I96:N99" si="44">I12+I18+I24+I30+I36+I42+I48+I54+I60+I66+I72+I78+I84+I90</f>
        <v>12</v>
      </c>
      <c r="J96" s="161">
        <f t="shared" si="44"/>
        <v>11.8</v>
      </c>
      <c r="K96" s="161">
        <f t="shared" si="44"/>
        <v>9556.4000000000015</v>
      </c>
      <c r="L96" s="161">
        <f t="shared" si="44"/>
        <v>9556.4000000000015</v>
      </c>
      <c r="M96" s="161">
        <f t="shared" si="44"/>
        <v>0</v>
      </c>
      <c r="N96" s="161">
        <f t="shared" si="44"/>
        <v>0</v>
      </c>
      <c r="O96" s="210">
        <f>K96/J96/12/1.302*1000</f>
        <v>51834.639450823153</v>
      </c>
      <c r="P96" s="165">
        <f>K96/1.302</f>
        <v>7339.7849462365602</v>
      </c>
    </row>
    <row r="97" spans="1:16" ht="56.25" x14ac:dyDescent="0.3">
      <c r="A97" s="161" t="s">
        <v>75</v>
      </c>
      <c r="B97" s="163">
        <f t="shared" ref="B97:C97" si="45">B13+B19+B25+B31+B37+B43+B49+B55+B61+B67+B73+B79+B85+B91</f>
        <v>17</v>
      </c>
      <c r="C97" s="163">
        <f t="shared" si="45"/>
        <v>18.3</v>
      </c>
      <c r="D97" s="162">
        <f t="shared" ref="D97:D99" si="46">E97</f>
        <v>14008.6</v>
      </c>
      <c r="E97" s="163">
        <f t="shared" ref="E97:G97" si="47">E13+E19+E25+E31+E37+E43+E49+E55+E61+E67+E73+E79+E85+E91</f>
        <v>14008.6</v>
      </c>
      <c r="F97" s="161">
        <f t="shared" si="47"/>
        <v>0</v>
      </c>
      <c r="G97" s="161">
        <f t="shared" si="47"/>
        <v>0</v>
      </c>
      <c r="H97" s="210">
        <f t="shared" ref="H97:H100" si="48">D97/C97/1.302/12*1000</f>
        <v>48994.960814104124</v>
      </c>
      <c r="I97" s="163">
        <f t="shared" si="44"/>
        <v>17</v>
      </c>
      <c r="J97" s="161">
        <f t="shared" si="44"/>
        <v>18.3</v>
      </c>
      <c r="K97" s="161">
        <f t="shared" si="44"/>
        <v>14008.6</v>
      </c>
      <c r="L97" s="161">
        <f t="shared" si="44"/>
        <v>14008.6</v>
      </c>
      <c r="M97" s="161">
        <f t="shared" si="44"/>
        <v>0</v>
      </c>
      <c r="N97" s="161">
        <f t="shared" si="44"/>
        <v>0</v>
      </c>
      <c r="O97" s="210">
        <f t="shared" ref="O97:O100" si="49">K97/J97/12/1.302*1000</f>
        <v>48994.960814104124</v>
      </c>
      <c r="P97" s="165">
        <f>K97/1.302</f>
        <v>10759.293394777265</v>
      </c>
    </row>
    <row r="98" spans="1:16" ht="37.5" x14ac:dyDescent="0.3">
      <c r="A98" s="161" t="s">
        <v>76</v>
      </c>
      <c r="B98" s="163">
        <f t="shared" ref="B98:C98" si="50">B14+B20+B26+B32+B38+B44+B50+B56+B62+B68+B74+B80+B86+B92</f>
        <v>18.25</v>
      </c>
      <c r="C98" s="163">
        <f t="shared" si="50"/>
        <v>18</v>
      </c>
      <c r="D98" s="162">
        <f t="shared" si="46"/>
        <v>4926.7</v>
      </c>
      <c r="E98" s="163">
        <f t="shared" ref="E98:G98" si="51">E14+E20+E26+E32+E38+E44+E50+E56+E62+E68+E74+E80+E86+E92</f>
        <v>4926.7</v>
      </c>
      <c r="F98" s="161">
        <f t="shared" si="51"/>
        <v>0</v>
      </c>
      <c r="G98" s="161">
        <f t="shared" si="51"/>
        <v>0</v>
      </c>
      <c r="H98" s="210">
        <f t="shared" si="48"/>
        <v>17518.276725265969</v>
      </c>
      <c r="I98" s="163">
        <f t="shared" si="44"/>
        <v>18.25</v>
      </c>
      <c r="J98" s="161">
        <f t="shared" si="44"/>
        <v>18</v>
      </c>
      <c r="K98" s="161">
        <f t="shared" si="44"/>
        <v>4926.7</v>
      </c>
      <c r="L98" s="161">
        <f t="shared" si="44"/>
        <v>4926.7</v>
      </c>
      <c r="M98" s="161">
        <f t="shared" si="44"/>
        <v>0</v>
      </c>
      <c r="N98" s="161">
        <f t="shared" si="44"/>
        <v>0</v>
      </c>
      <c r="O98" s="210">
        <f t="shared" si="49"/>
        <v>17518.276725265969</v>
      </c>
      <c r="P98" s="165">
        <f>K98/1.302</f>
        <v>3783.9477726574496</v>
      </c>
    </row>
    <row r="99" spans="1:16" ht="18.75" x14ac:dyDescent="0.3">
      <c r="A99" s="166" t="s">
        <v>77</v>
      </c>
      <c r="B99" s="163">
        <f t="shared" ref="B99:C99" si="52">B15+B21+B27+B33+B39+B45+B51+B57+B63+B69+B75+B81+B87+B93</f>
        <v>71</v>
      </c>
      <c r="C99" s="163">
        <f t="shared" si="52"/>
        <v>64.900000000000006</v>
      </c>
      <c r="D99" s="162">
        <f t="shared" si="46"/>
        <v>23849.7</v>
      </c>
      <c r="E99" s="163">
        <f t="shared" ref="E99:G99" si="53">E15+E21+E27+E33+E39+E45+E51+E57+E63+E69+E75+E81+E87+E93</f>
        <v>23849.7</v>
      </c>
      <c r="F99" s="161">
        <f t="shared" si="53"/>
        <v>0</v>
      </c>
      <c r="G99" s="161">
        <f t="shared" si="53"/>
        <v>0</v>
      </c>
      <c r="H99" s="210">
        <f t="shared" si="48"/>
        <v>23520.469870934605</v>
      </c>
      <c r="I99" s="163">
        <f t="shared" si="44"/>
        <v>71</v>
      </c>
      <c r="J99" s="161">
        <f t="shared" si="44"/>
        <v>64.900000000000006</v>
      </c>
      <c r="K99" s="161">
        <f t="shared" si="44"/>
        <v>23849.7</v>
      </c>
      <c r="L99" s="161">
        <f t="shared" si="44"/>
        <v>23849.7</v>
      </c>
      <c r="M99" s="161">
        <f t="shared" si="44"/>
        <v>0</v>
      </c>
      <c r="N99" s="161">
        <f t="shared" si="44"/>
        <v>0</v>
      </c>
      <c r="O99" s="210">
        <f t="shared" si="49"/>
        <v>23520.469870934605</v>
      </c>
      <c r="P99" s="165">
        <f>K99/1.302</f>
        <v>18317.741935483871</v>
      </c>
    </row>
    <row r="100" spans="1:16" ht="18.75" x14ac:dyDescent="0.3">
      <c r="A100" s="168" t="s">
        <v>78</v>
      </c>
      <c r="B100" s="172">
        <f t="shared" ref="B100:G100" si="54">B96+B97+B98+B99</f>
        <v>118.25</v>
      </c>
      <c r="C100" s="168">
        <f t="shared" si="54"/>
        <v>113</v>
      </c>
      <c r="D100" s="168">
        <f t="shared" si="54"/>
        <v>52341.4</v>
      </c>
      <c r="E100" s="168">
        <f t="shared" si="54"/>
        <v>52341.4</v>
      </c>
      <c r="F100" s="168">
        <f t="shared" si="54"/>
        <v>0</v>
      </c>
      <c r="G100" s="168">
        <f t="shared" si="54"/>
        <v>0</v>
      </c>
      <c r="H100" s="210">
        <f t="shared" si="48"/>
        <v>29646.584107046565</v>
      </c>
      <c r="I100" s="172">
        <f t="shared" ref="I100:N100" si="55">I96+I97+I98+I99</f>
        <v>118.25</v>
      </c>
      <c r="J100" s="168">
        <f t="shared" si="55"/>
        <v>113</v>
      </c>
      <c r="K100" s="168">
        <f t="shared" si="55"/>
        <v>52341.4</v>
      </c>
      <c r="L100" s="168">
        <f t="shared" si="55"/>
        <v>52341.4</v>
      </c>
      <c r="M100" s="168">
        <f t="shared" si="55"/>
        <v>0</v>
      </c>
      <c r="N100" s="168">
        <f t="shared" si="55"/>
        <v>0</v>
      </c>
      <c r="O100" s="210">
        <f t="shared" si="49"/>
        <v>29646.584107046565</v>
      </c>
      <c r="P100" s="165">
        <f>SUM(P96:P99)</f>
        <v>40200.768049155144</v>
      </c>
    </row>
    <row r="101" spans="1:16" ht="18.75" x14ac:dyDescent="0.3">
      <c r="A101" s="173"/>
      <c r="B101" s="174"/>
      <c r="C101" s="173"/>
      <c r="D101" s="173"/>
      <c r="E101" s="173"/>
      <c r="F101" s="173"/>
      <c r="G101" s="173"/>
      <c r="H101" s="175"/>
      <c r="I101" s="174"/>
      <c r="J101" s="173"/>
      <c r="K101" s="173"/>
      <c r="L101" s="173"/>
      <c r="M101" s="173"/>
      <c r="N101" s="173"/>
      <c r="O101" s="175"/>
    </row>
    <row r="103" spans="1:16" ht="63.95" customHeight="1" x14ac:dyDescent="0.3">
      <c r="A103" s="388" t="s">
        <v>165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</row>
    <row r="104" spans="1:16" ht="33.950000000000003" customHeight="1" x14ac:dyDescent="0.3">
      <c r="A104" s="388" t="s">
        <v>166</v>
      </c>
      <c r="B104" s="388"/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</row>
    <row r="108" spans="1:16" x14ac:dyDescent="0.25">
      <c r="A108" t="s">
        <v>124</v>
      </c>
      <c r="D108" t="s">
        <v>144</v>
      </c>
    </row>
    <row r="111" spans="1:16" x14ac:dyDescent="0.25">
      <c r="A111" t="s">
        <v>155</v>
      </c>
    </row>
  </sheetData>
  <mergeCells count="35">
    <mergeCell ref="A1:O1"/>
    <mergeCell ref="A3:O3"/>
    <mergeCell ref="A4:O4"/>
    <mergeCell ref="A6:A9"/>
    <mergeCell ref="B6:H6"/>
    <mergeCell ref="I6:O6"/>
    <mergeCell ref="B7:B9"/>
    <mergeCell ref="C7:C9"/>
    <mergeCell ref="D7:G7"/>
    <mergeCell ref="H7:H9"/>
    <mergeCell ref="I7:I9"/>
    <mergeCell ref="J7:J9"/>
    <mergeCell ref="K7:N7"/>
    <mergeCell ref="O7:O9"/>
    <mergeCell ref="D8:D9"/>
    <mergeCell ref="E8:G8"/>
    <mergeCell ref="K8:K9"/>
    <mergeCell ref="L8:N8"/>
    <mergeCell ref="A77:O77"/>
    <mergeCell ref="A11:O11"/>
    <mergeCell ref="A17:O17"/>
    <mergeCell ref="A23:O23"/>
    <mergeCell ref="A29:O29"/>
    <mergeCell ref="A35:O35"/>
    <mergeCell ref="A41:O41"/>
    <mergeCell ref="A47:O47"/>
    <mergeCell ref="A53:O53"/>
    <mergeCell ref="A59:O59"/>
    <mergeCell ref="A65:O65"/>
    <mergeCell ref="A71:O71"/>
    <mergeCell ref="A83:O83"/>
    <mergeCell ref="A89:O89"/>
    <mergeCell ref="A95:O95"/>
    <mergeCell ref="A103:O103"/>
    <mergeCell ref="A104:O104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22</vt:i4>
      </vt:variant>
    </vt:vector>
  </HeadingPairs>
  <TitlesOfParts>
    <vt:vector size="46" baseType="lpstr">
      <vt:lpstr>Прил.1</vt:lpstr>
      <vt:lpstr>Прил.2</vt:lpstr>
      <vt:lpstr>прил.3</vt:lpstr>
      <vt:lpstr>Анал.шт</vt:lpstr>
      <vt:lpstr>соотн.з</vt:lpstr>
      <vt:lpstr>Пр.2-Свод</vt:lpstr>
      <vt:lpstr>Пр.2-ППЦ</vt:lpstr>
      <vt:lpstr>ПР.2 Доп.об</vt:lpstr>
      <vt:lpstr>Пр.2Школа</vt:lpstr>
      <vt:lpstr>Пр.2-Д.сад</vt:lpstr>
      <vt:lpstr>СОШ 1</vt:lpstr>
      <vt:lpstr>СОШ 2</vt:lpstr>
      <vt:lpstr>Ден</vt:lpstr>
      <vt:lpstr>Ст.Шен</vt:lpstr>
      <vt:lpstr>Чет</vt:lpstr>
      <vt:lpstr>Акс</vt:lpstr>
      <vt:lpstr>Арт</vt:lpstr>
      <vt:lpstr>Баг</vt:lpstr>
      <vt:lpstr>Бал</vt:lpstr>
      <vt:lpstr>Кам</vt:lpstr>
      <vt:lpstr>Ром</vt:lpstr>
      <vt:lpstr>Сал</vt:lpstr>
      <vt:lpstr>Ст.Сурк</vt:lpstr>
      <vt:lpstr>ППЦ</vt:lpstr>
      <vt:lpstr>Акс!Область_печати</vt:lpstr>
      <vt:lpstr>Анал.шт!Область_печати</vt:lpstr>
      <vt:lpstr>Арт!Область_печати</vt:lpstr>
      <vt:lpstr>Баг!Область_печати</vt:lpstr>
      <vt:lpstr>Бал!Область_печати</vt:lpstr>
      <vt:lpstr>Ден!Область_печати</vt:lpstr>
      <vt:lpstr>Кам!Область_печати</vt:lpstr>
      <vt:lpstr>ППЦ!Область_печати</vt:lpstr>
      <vt:lpstr>'ПР.2 Доп.об'!Область_печати</vt:lpstr>
      <vt:lpstr>'Пр.2-Д.сад'!Область_печати</vt:lpstr>
      <vt:lpstr>'Пр.2-ППЦ'!Область_печати</vt:lpstr>
      <vt:lpstr>'Пр.2-Свод'!Область_печати</vt:lpstr>
      <vt:lpstr>Пр.2Школа!Область_печати</vt:lpstr>
      <vt:lpstr>Прил.1!Область_печати</vt:lpstr>
      <vt:lpstr>Ром!Область_печати</vt:lpstr>
      <vt:lpstr>Сал!Область_печати</vt:lpstr>
      <vt:lpstr>соотн.з!Область_печати</vt:lpstr>
      <vt:lpstr>'СОШ 1'!Область_печати</vt:lpstr>
      <vt:lpstr>'СОШ 2'!Область_печати</vt:lpstr>
      <vt:lpstr>Ст.Сурк!Область_печати</vt:lpstr>
      <vt:lpstr>Ст.Шен!Область_печати</vt:lpstr>
      <vt:lpstr>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2023-04-26T11:44:19Z</dcterms:modified>
</cp:coreProperties>
</file>